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keystonesdaats-my.sharepoint.com/personal/miro_keystone-sda_ch/Documents/Dokumente/Privat/Baseball/"/>
    </mc:Choice>
  </mc:AlternateContent>
  <xr:revisionPtr revIDLastSave="31" documentId="13_ncr:1_{C8C9276A-E148-41FB-9842-1E05E99A7B62}" xr6:coauthVersionLast="47" xr6:coauthVersionMax="47" xr10:uidLastSave="{21224EC0-D0D5-46F1-BEDA-D9A1A0947406}"/>
  <bookViews>
    <workbookView xWindow="-28920" yWindow="-120" windowWidth="29040" windowHeight="17520" xr2:uid="{00000000-000D-0000-FFFF-FFFF00000000}"/>
  </bookViews>
  <sheets>
    <sheet name="Baseball A Lizenz" sheetId="1" r:id="rId1"/>
    <sheet name="Grunddaten" sheetId="3" state="hidden" r:id="rId2"/>
  </sheets>
  <definedNames>
    <definedName name="___mds_allowwriteback___">""</definedName>
    <definedName name="___mds_asyncwriteback___">FALSE</definedName>
    <definedName name="___mds_description___">""</definedName>
    <definedName name="___mds_spreading___">FALSE</definedName>
    <definedName name="_xlnm.Print_Area" localSheetId="0">'Baseball A Lizenz'!$A$1:$P$56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12" i="1"/>
  <c r="K47" i="1"/>
  <c r="J36" i="1"/>
  <c r="J37" i="1"/>
  <c r="J38" i="1"/>
  <c r="M38" i="1" s="1"/>
  <c r="J39" i="1"/>
  <c r="M39" i="1" s="1"/>
  <c r="J40" i="1"/>
  <c r="M40" i="1" s="1"/>
  <c r="J41" i="1"/>
  <c r="J42" i="1"/>
  <c r="M42" i="1" s="1"/>
  <c r="J43" i="1"/>
  <c r="J35" i="1"/>
  <c r="J34" i="1"/>
  <c r="J33" i="1"/>
  <c r="J16" i="1"/>
  <c r="J21" i="1"/>
  <c r="J22" i="1"/>
  <c r="J23" i="1"/>
  <c r="J24" i="1"/>
  <c r="J25" i="1"/>
  <c r="J26" i="1"/>
  <c r="J27" i="1"/>
  <c r="J28" i="1"/>
  <c r="J29" i="1"/>
  <c r="J30" i="1"/>
  <c r="J31" i="1"/>
  <c r="J32" i="1"/>
  <c r="H47" i="1"/>
  <c r="M37" i="1" l="1"/>
  <c r="M41" i="1"/>
  <c r="M35" i="1"/>
  <c r="M36" i="1"/>
  <c r="M43" i="1"/>
  <c r="H49" i="1"/>
  <c r="J19" i="1"/>
  <c r="J18" i="1"/>
  <c r="J17" i="1"/>
  <c r="J15" i="1"/>
  <c r="J14" i="1"/>
  <c r="J13" i="1"/>
  <c r="I12" i="1"/>
  <c r="J12" i="1" s="1"/>
  <c r="M12" i="1" s="1"/>
  <c r="J20" i="1"/>
  <c r="M24" i="1" l="1"/>
  <c r="M23" i="1"/>
  <c r="M22" i="1"/>
  <c r="M21" i="1"/>
  <c r="M20" i="1"/>
  <c r="M19" i="1"/>
  <c r="M18" i="1"/>
  <c r="M17" i="1"/>
  <c r="M16" i="1"/>
  <c r="M15" i="1"/>
  <c r="S39" i="1"/>
  <c r="S40" i="1"/>
  <c r="S41" i="1"/>
  <c r="S4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12" i="1"/>
  <c r="M13" i="1"/>
  <c r="M14" i="1"/>
  <c r="M34" i="1"/>
  <c r="M33" i="1"/>
  <c r="M32" i="1"/>
  <c r="M31" i="1"/>
  <c r="M30" i="1"/>
  <c r="M29" i="1"/>
  <c r="M28" i="1"/>
  <c r="M27" i="1"/>
  <c r="M26" i="1"/>
  <c r="M25" i="1"/>
  <c r="K46" i="1" l="1"/>
  <c r="K49" i="1" l="1"/>
  <c r="E9" i="1" l="1"/>
  <c r="E8" i="1"/>
  <c r="G9" i="1" l="1"/>
  <c r="G8" i="1" l="1"/>
  <c r="G7" i="1" l="1"/>
  <c r="R48" i="1"/>
  <c r="J47" i="1" l="1"/>
  <c r="J46" i="1"/>
  <c r="L47" i="1"/>
  <c r="L46" i="1"/>
  <c r="M46" i="1" l="1"/>
  <c r="M47" i="1"/>
  <c r="L49" i="1"/>
  <c r="J49" i="1"/>
  <c r="M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mirenggli</author>
    <author>Michael Renggli</author>
  </authors>
  <commentList>
    <comment ref="D7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Umpire Wohnregion
(nur für Statistikzwecke) </t>
        </r>
      </text>
    </comment>
    <comment ref="G7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Anzahl der Einsätze wird aufgrund des Summentotals der Spalte S berechnet</t>
        </r>
      </text>
    </comment>
    <comment ref="D9" authorId="1" shapeId="0" xr:uid="{46B191AC-E949-4BFF-8243-6D65463F16EF}">
      <text>
        <r>
          <rPr>
            <b/>
            <sz val="9"/>
            <color indexed="81"/>
            <rFont val="Segoe UI"/>
            <family val="2"/>
          </rPr>
          <t>Michael Renggli:</t>
        </r>
        <r>
          <rPr>
            <sz val="9"/>
            <color indexed="81"/>
            <rFont val="Segoe UI"/>
            <family val="2"/>
          </rPr>
          <t xml:space="preserve">
kann im BSM-Tool nachgeschaut werden</t>
        </r>
      </text>
    </comment>
    <comment ref="B11" authorId="1" shapeId="0" xr:uid="{A40BE604-19C8-4BDC-8447-3234ACFA6729}">
      <text>
        <r>
          <rPr>
            <b/>
            <sz val="9"/>
            <color indexed="81"/>
            <rFont val="Segoe UI"/>
            <family val="2"/>
          </rPr>
          <t>Michael Renggli:</t>
        </r>
        <r>
          <rPr>
            <sz val="9"/>
            <color indexed="81"/>
            <rFont val="Segoe UI"/>
            <family val="2"/>
          </rPr>
          <t xml:space="preserve">
Eingabe Spielnr. 
Mit "-" z.b. nnn-nn</t>
        </r>
      </text>
    </comment>
    <comment ref="D11" authorId="1" shapeId="0" xr:uid="{12BD32BB-E0B6-4D00-8BE9-4A820C61E7CC}">
      <text>
        <r>
          <rPr>
            <b/>
            <sz val="9"/>
            <color indexed="81"/>
            <rFont val="Segoe UI"/>
            <family val="2"/>
          </rPr>
          <t>Michael Renggli:</t>
        </r>
        <r>
          <rPr>
            <sz val="9"/>
            <color indexed="81"/>
            <rFont val="Segoe UI"/>
            <family val="2"/>
          </rPr>
          <t xml:space="preserve">
Auswahl ob Liga oder Scouting Einsatz</t>
        </r>
      </text>
    </comment>
    <comment ref="E11" authorId="1" shapeId="0" xr:uid="{9D5A101D-1372-46D5-AE74-09CCD9FE7F8F}">
      <text>
        <r>
          <rPr>
            <b/>
            <sz val="9"/>
            <color indexed="81"/>
            <rFont val="Segoe UI"/>
            <family val="2"/>
          </rPr>
          <t>Michael Renggli:</t>
        </r>
        <r>
          <rPr>
            <sz val="9"/>
            <color indexed="81"/>
            <rFont val="Segoe UI"/>
            <family val="2"/>
          </rPr>
          <t xml:space="preserve">
Auswahl Spielort</t>
        </r>
      </text>
    </comment>
    <comment ref="H11" authorId="1" shapeId="0" xr:uid="{78E5B0E4-1FB5-47C3-A80A-D93E5B67ECED}">
      <text>
        <r>
          <rPr>
            <b/>
            <sz val="9"/>
            <color indexed="81"/>
            <rFont val="Segoe UI"/>
            <family val="2"/>
          </rPr>
          <t>Michael Renggli:</t>
        </r>
        <r>
          <rPr>
            <sz val="9"/>
            <color indexed="81"/>
            <rFont val="Segoe UI"/>
            <family val="2"/>
          </rPr>
          <t xml:space="preserve">
manuelle Eingabe des Betrags</t>
        </r>
      </text>
    </comment>
    <comment ref="I11" authorId="1" shapeId="0" xr:uid="{F3683959-7021-4215-9C9E-56C07D9887D1}">
      <text>
        <r>
          <rPr>
            <b/>
            <sz val="9"/>
            <color indexed="81"/>
            <rFont val="Segoe UI"/>
            <family val="2"/>
          </rPr>
          <t>Michael Renggli:</t>
        </r>
        <r>
          <rPr>
            <sz val="9"/>
            <color indexed="81"/>
            <rFont val="Segoe UI"/>
            <family val="2"/>
          </rPr>
          <t xml:space="preserve">
manuelle Eingabe der Anzahl KM hin und zurück</t>
        </r>
      </text>
    </comment>
    <comment ref="J11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KM-Entschädigung wird automatisch gerechnet sobald die Anzahl KM und das "X" bei Fahrer eingetragen wurden</t>
        </r>
      </text>
    </comment>
    <comment ref="L1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Pauschale errechnet sich aus Auswahl der Liga und der Anzahl der Einsätze</t>
        </r>
      </text>
    </comment>
    <comment ref="M11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Zeilensumme</t>
        </r>
      </text>
    </comment>
    <comment ref="N11" authorId="0" shapeId="0" xr:uid="{F1C3F753-91AE-44DE-BE4C-05B631D5EB16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durch Umpire-Kommission kontrolliet und freigegeben</t>
        </r>
      </text>
    </comment>
    <comment ref="O11" authorId="0" shapeId="0" xr:uid="{C75761F8-9FD5-4D07-BC6A-86C741ADE6D9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durch Geschäftsstelle bezahlt</t>
        </r>
      </text>
    </comment>
    <comment ref="S1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mirenggli: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Ermittlung der Anzahl Spiele pro Tag, damit die Summe pro Einsatzkategorie berechnet werden kann</t>
        </r>
      </text>
    </comment>
    <comment ref="T11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Hier kann der/die Partner/in eingetragen werden</t>
        </r>
      </text>
    </comment>
    <comment ref="J4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mirenggli:</t>
        </r>
        <r>
          <rPr>
            <sz val="9"/>
            <color indexed="81"/>
            <rFont val="Tahoma"/>
            <family val="2"/>
          </rPr>
          <t xml:space="preserve">
Pauschale nach Matrix und nicht nach KM?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mirenggli</author>
    <author>Michael Renggli</author>
  </authors>
  <commentList>
    <comment ref="E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mirenggli:</t>
        </r>
        <r>
          <rPr>
            <sz val="9"/>
            <color indexed="81"/>
            <rFont val="Tahoma"/>
            <family val="2"/>
          </rPr>
          <t xml:space="preserve">
Alle Ligen pro Tag?
</t>
        </r>
      </text>
    </comment>
    <comment ref="D1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Gültige Auswahlfelder für "LIGA"</t>
        </r>
      </text>
    </comment>
    <comment ref="F12" authorId="1" shapeId="0" xr:uid="{DDEB8276-4337-4A6C-9B7D-675FB6ECC49D}">
      <text>
        <r>
          <rPr>
            <b/>
            <sz val="9"/>
            <color indexed="81"/>
            <rFont val="Segoe UI"/>
            <family val="2"/>
          </rPr>
          <t>Michael Renggli:</t>
        </r>
        <r>
          <rPr>
            <sz val="9"/>
            <color indexed="81"/>
            <rFont val="Segoe UI"/>
            <family val="2"/>
          </rPr>
          <t xml:space="preserve">
2026: 0.40 CHF / KM
2025: 0.30 CHF / KM
…. 0..0 CHF / KM</t>
        </r>
      </text>
    </comment>
  </commentList>
</comments>
</file>

<file path=xl/sharedStrings.xml><?xml version="1.0" encoding="utf-8"?>
<sst xmlns="http://schemas.openxmlformats.org/spreadsheetml/2006/main" count="102" uniqueCount="77">
  <si>
    <t>Datum</t>
  </si>
  <si>
    <t>Spiel</t>
  </si>
  <si>
    <t>Anzahl Einsätze</t>
  </si>
  <si>
    <t>Liga</t>
  </si>
  <si>
    <t>Pauschale</t>
  </si>
  <si>
    <t>ZH</t>
  </si>
  <si>
    <t>EMBR</t>
  </si>
  <si>
    <t>LU</t>
  </si>
  <si>
    <t>WIL</t>
  </si>
  <si>
    <t>BL</t>
  </si>
  <si>
    <t>BE</t>
  </si>
  <si>
    <t>LAUS</t>
  </si>
  <si>
    <t>GE</t>
  </si>
  <si>
    <t>CHUR</t>
  </si>
  <si>
    <t>DH</t>
  </si>
  <si>
    <t>Single</t>
  </si>
  <si>
    <t>SG</t>
  </si>
  <si>
    <t>Umpireregion:</t>
  </si>
  <si>
    <t>Zeile</t>
  </si>
  <si>
    <t>Spalte</t>
  </si>
  <si>
    <t>Lizenztyp:</t>
  </si>
  <si>
    <t>ÖV</t>
  </si>
  <si>
    <t>Fahrer</t>
  </si>
  <si>
    <t>Mitfahrer</t>
  </si>
  <si>
    <t>Überweisung an:</t>
  </si>
  <si>
    <t>Bank Adresse</t>
  </si>
  <si>
    <t>Bank Clearing</t>
  </si>
  <si>
    <t>Bank Konto</t>
  </si>
  <si>
    <t>PC-Konto</t>
  </si>
  <si>
    <t>IBAN Nr.</t>
  </si>
  <si>
    <t>Retour senden an:</t>
  </si>
  <si>
    <t>eMail:</t>
  </si>
  <si>
    <t>Total</t>
  </si>
  <si>
    <t>Name:</t>
  </si>
  <si>
    <t>Strasse:</t>
  </si>
  <si>
    <t>PLZ, Ort:</t>
  </si>
  <si>
    <t>Scouting</t>
  </si>
  <si>
    <t>Anzahl
Spiele
pro Tag</t>
  </si>
  <si>
    <t>Umpire
Partner</t>
  </si>
  <si>
    <t>Subtotal Liga</t>
  </si>
  <si>
    <t>x</t>
  </si>
  <si>
    <t>KM Enschäd.</t>
  </si>
  <si>
    <t>Anz. KM</t>
  </si>
  <si>
    <t>Parkgebühr</t>
  </si>
  <si>
    <t>Ort</t>
  </si>
  <si>
    <t>Embrach</t>
  </si>
  <si>
    <t>Zürich</t>
  </si>
  <si>
    <t>Rümlang</t>
  </si>
  <si>
    <t>Reussbühl</t>
  </si>
  <si>
    <t>Therwil</t>
  </si>
  <si>
    <t>Bern</t>
  </si>
  <si>
    <t>Wil</t>
  </si>
  <si>
    <t>Wittenbach</t>
  </si>
  <si>
    <t>Sissach</t>
  </si>
  <si>
    <t>Lausanne</t>
  </si>
  <si>
    <t>Meierhans</t>
  </si>
  <si>
    <t>Köstinger</t>
  </si>
  <si>
    <t>204-1</t>
  </si>
  <si>
    <t>204-2</t>
  </si>
  <si>
    <t>210-1</t>
  </si>
  <si>
    <t>Baseball NL</t>
  </si>
  <si>
    <t>CHnn nnnn nnnn nnnn nnnn n</t>
  </si>
  <si>
    <t>nnnnn</t>
  </si>
  <si>
    <t xml:space="preserve">Musterbank, nnnn Musterdorf </t>
  </si>
  <si>
    <t>mmmmm Muster</t>
  </si>
  <si>
    <t>Muststerstr. Nn</t>
  </si>
  <si>
    <t>nnnn Musterdorf</t>
  </si>
  <si>
    <t>Spesenabrechnung SBSF Umpires Baseball NL A-Lizenz</t>
  </si>
  <si>
    <t>A-BB</t>
  </si>
  <si>
    <t>KM-Entschäd.</t>
  </si>
  <si>
    <t>Lizenznr.</t>
  </si>
  <si>
    <t>umpire@swiss-baseball.ch</t>
  </si>
  <si>
    <t>kontrolliert</t>
  </si>
  <si>
    <t>bezahlt</t>
  </si>
  <si>
    <t>Schiedsrichterkommission</t>
  </si>
  <si>
    <t>Sonstige</t>
  </si>
  <si>
    <t>A-00049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</si>
</sst>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20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8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 style="dashed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14" fontId="5" fillId="0" borderId="0" xfId="0" applyNumberFormat="1" applyFont="1"/>
    <xf numFmtId="164" fontId="0" fillId="0" borderId="7" xfId="0" applyNumberFormat="1" applyBorder="1"/>
    <xf numFmtId="0" fontId="0" fillId="0" borderId="8" xfId="0" applyBorder="1"/>
    <xf numFmtId="14" fontId="0" fillId="0" borderId="9" xfId="0" applyNumberFormat="1" applyBorder="1"/>
    <xf numFmtId="14" fontId="5" fillId="0" borderId="10" xfId="0" applyNumberFormat="1" applyFont="1" applyBorder="1"/>
    <xf numFmtId="0" fontId="5" fillId="0" borderId="11" xfId="0" applyFont="1" applyBorder="1"/>
    <xf numFmtId="0" fontId="5" fillId="0" borderId="11" xfId="0" applyFont="1" applyBorder="1" applyAlignment="1">
      <alignment textRotation="90"/>
    </xf>
    <xf numFmtId="0" fontId="0" fillId="0" borderId="12" xfId="0" applyBorder="1"/>
    <xf numFmtId="14" fontId="7" fillId="0" borderId="0" xfId="0" applyNumberFormat="1" applyFont="1"/>
    <xf numFmtId="0" fontId="4" fillId="0" borderId="0" xfId="0" applyFont="1"/>
    <xf numFmtId="14" fontId="4" fillId="0" borderId="0" xfId="0" applyNumberFormat="1" applyFont="1"/>
    <xf numFmtId="0" fontId="5" fillId="0" borderId="11" xfId="0" applyFont="1" applyBorder="1" applyAlignment="1">
      <alignment horizontal="right"/>
    </xf>
    <xf numFmtId="165" fontId="0" fillId="0" borderId="0" xfId="0" applyNumberFormat="1"/>
    <xf numFmtId="14" fontId="8" fillId="0" borderId="0" xfId="0" applyNumberFormat="1" applyFont="1"/>
    <xf numFmtId="14" fontId="0" fillId="0" borderId="13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1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9" fillId="0" borderId="7" xfId="0" applyFont="1" applyBorder="1" applyAlignment="1" applyProtection="1">
      <alignment horizontal="center"/>
      <protection locked="0"/>
    </xf>
    <xf numFmtId="14" fontId="9" fillId="0" borderId="13" xfId="0" applyNumberFormat="1" applyFont="1" applyBorder="1" applyProtection="1">
      <protection locked="0"/>
    </xf>
    <xf numFmtId="0" fontId="9" fillId="0" borderId="7" xfId="0" applyFont="1" applyBorder="1" applyProtection="1">
      <protection locked="0"/>
    </xf>
    <xf numFmtId="14" fontId="9" fillId="0" borderId="14" xfId="0" applyNumberFormat="1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164" fontId="0" fillId="0" borderId="15" xfId="0" applyNumberFormat="1" applyBorder="1"/>
    <xf numFmtId="165" fontId="0" fillId="0" borderId="15" xfId="0" applyNumberFormat="1" applyBorder="1" applyProtection="1">
      <protection locked="0"/>
    </xf>
    <xf numFmtId="0" fontId="0" fillId="0" borderId="16" xfId="0" applyBorder="1"/>
    <xf numFmtId="0" fontId="5" fillId="0" borderId="0" xfId="0" applyFont="1"/>
    <xf numFmtId="14" fontId="9" fillId="0" borderId="17" xfId="0" applyNumberFormat="1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164" fontId="0" fillId="0" borderId="18" xfId="0" applyNumberFormat="1" applyBorder="1"/>
    <xf numFmtId="165" fontId="0" fillId="0" borderId="18" xfId="0" applyNumberFormat="1" applyBorder="1" applyProtection="1">
      <protection locked="0"/>
    </xf>
    <xf numFmtId="0" fontId="0" fillId="0" borderId="19" xfId="0" applyBorder="1"/>
    <xf numFmtId="164" fontId="9" fillId="0" borderId="18" xfId="0" applyNumberFormat="1" applyFont="1" applyBorder="1"/>
    <xf numFmtId="164" fontId="9" fillId="0" borderId="18" xfId="0" applyNumberFormat="1" applyFont="1" applyBorder="1" applyProtection="1">
      <protection locked="0"/>
    </xf>
    <xf numFmtId="0" fontId="12" fillId="0" borderId="0" xfId="0" applyFont="1"/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/>
    <xf numFmtId="14" fontId="14" fillId="0" borderId="0" xfId="0" applyNumberFormat="1" applyFont="1"/>
    <xf numFmtId="14" fontId="12" fillId="0" borderId="0" xfId="0" applyNumberFormat="1" applyFont="1"/>
    <xf numFmtId="164" fontId="5" fillId="0" borderId="7" xfId="0" applyNumberFormat="1" applyFont="1" applyBorder="1" applyProtection="1">
      <protection locked="0"/>
    </xf>
    <xf numFmtId="0" fontId="9" fillId="0" borderId="0" xfId="0" applyFont="1"/>
    <xf numFmtId="0" fontId="5" fillId="0" borderId="11" xfId="0" applyFont="1" applyBorder="1" applyAlignment="1">
      <alignment horizontal="right" textRotation="90"/>
    </xf>
    <xf numFmtId="49" fontId="1" fillId="0" borderId="0" xfId="0" applyNumberFormat="1" applyFont="1" applyProtection="1">
      <protection locked="0"/>
    </xf>
    <xf numFmtId="0" fontId="2" fillId="0" borderId="20" xfId="0" applyFont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center" wrapText="1"/>
    </xf>
    <xf numFmtId="0" fontId="2" fillId="4" borderId="20" xfId="0" applyFont="1" applyFill="1" applyBorder="1" applyAlignment="1">
      <alignment horizontal="center" wrapText="1"/>
    </xf>
    <xf numFmtId="165" fontId="9" fillId="0" borderId="7" xfId="0" applyNumberFormat="1" applyFont="1" applyBorder="1" applyProtection="1">
      <protection locked="0"/>
    </xf>
    <xf numFmtId="166" fontId="0" fillId="0" borderId="7" xfId="0" applyNumberFormat="1" applyBorder="1"/>
    <xf numFmtId="166" fontId="0" fillId="0" borderId="7" xfId="0" applyNumberFormat="1" applyBorder="1" applyProtection="1">
      <protection locked="0"/>
    </xf>
    <xf numFmtId="0" fontId="9" fillId="0" borderId="0" xfId="0" applyFont="1" applyAlignment="1">
      <alignment horizontal="center"/>
    </xf>
    <xf numFmtId="165" fontId="5" fillId="0" borderId="7" xfId="0" applyNumberFormat="1" applyFont="1" applyBorder="1" applyProtection="1">
      <protection locked="0"/>
    </xf>
    <xf numFmtId="166" fontId="9" fillId="0" borderId="7" xfId="0" applyNumberFormat="1" applyFont="1" applyBorder="1"/>
    <xf numFmtId="166" fontId="0" fillId="0" borderId="15" xfId="0" applyNumberFormat="1" applyBorder="1"/>
    <xf numFmtId="166" fontId="9" fillId="0" borderId="18" xfId="0" applyNumberFormat="1" applyFont="1" applyBorder="1"/>
    <xf numFmtId="0" fontId="9" fillId="5" borderId="0" xfId="0" applyFont="1" applyFill="1"/>
    <xf numFmtId="14" fontId="9" fillId="0" borderId="0" xfId="0" applyNumberFormat="1" applyFont="1"/>
    <xf numFmtId="14" fontId="5" fillId="0" borderId="21" xfId="0" applyNumberFormat="1" applyFont="1" applyBorder="1"/>
    <xf numFmtId="0" fontId="5" fillId="0" borderId="22" xfId="0" applyFont="1" applyBorder="1"/>
    <xf numFmtId="0" fontId="0" fillId="0" borderId="22" xfId="0" applyBorder="1"/>
    <xf numFmtId="166" fontId="9" fillId="0" borderId="23" xfId="0" applyNumberFormat="1" applyFont="1" applyBorder="1"/>
    <xf numFmtId="164" fontId="9" fillId="0" borderId="23" xfId="0" applyNumberFormat="1" applyFont="1" applyBorder="1"/>
    <xf numFmtId="166" fontId="5" fillId="0" borderId="23" xfId="0" applyNumberFormat="1" applyFont="1" applyBorder="1"/>
    <xf numFmtId="0" fontId="0" fillId="0" borderId="24" xfId="0" applyBorder="1"/>
    <xf numFmtId="0" fontId="6" fillId="0" borderId="0" xfId="1" applyAlignment="1" applyProtection="1"/>
    <xf numFmtId="165" fontId="9" fillId="0" borderId="25" xfId="0" applyNumberFormat="1" applyFont="1" applyBorder="1" applyProtection="1">
      <protection locked="0"/>
    </xf>
    <xf numFmtId="165" fontId="0" fillId="0" borderId="26" xfId="0" applyNumberFormat="1" applyBorder="1" applyProtection="1">
      <protection locked="0"/>
    </xf>
    <xf numFmtId="165" fontId="0" fillId="0" borderId="27" xfId="0" applyNumberFormat="1" applyBorder="1" applyProtection="1">
      <protection locked="0"/>
    </xf>
    <xf numFmtId="165" fontId="5" fillId="0" borderId="25" xfId="0" applyNumberFormat="1" applyFont="1" applyBorder="1" applyProtection="1">
      <protection locked="0"/>
    </xf>
    <xf numFmtId="166" fontId="0" fillId="0" borderId="25" xfId="0" applyNumberFormat="1" applyBorder="1" applyProtection="1">
      <protection locked="0"/>
    </xf>
    <xf numFmtId="166" fontId="5" fillId="0" borderId="22" xfId="0" applyNumberFormat="1" applyFont="1" applyBorder="1"/>
    <xf numFmtId="0" fontId="1" fillId="0" borderId="0" xfId="0" applyFont="1"/>
    <xf numFmtId="0" fontId="1" fillId="0" borderId="0" xfId="0" applyFont="1" applyProtection="1">
      <protection locked="0"/>
    </xf>
    <xf numFmtId="166" fontId="5" fillId="0" borderId="28" xfId="0" applyNumberFormat="1" applyFont="1" applyBorder="1"/>
    <xf numFmtId="0" fontId="5" fillId="0" borderId="11" xfId="0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5" fillId="0" borderId="0" xfId="0" applyFont="1" applyFill="1" applyBorder="1" applyProtection="1">
      <protection locked="0"/>
    </xf>
    <xf numFmtId="0" fontId="19" fillId="0" borderId="0" xfId="0" applyFont="1" applyFill="1" applyBorder="1" applyAlignment="1">
      <alignment vertical="top" wrapText="1"/>
    </xf>
    <xf numFmtId="49" fontId="0" fillId="0" borderId="7" xfId="0" applyNumberFormat="1" applyBorder="1" applyProtection="1">
      <protection locked="0"/>
    </xf>
    <xf numFmtId="49" fontId="0" fillId="0" borderId="7" xfId="0" quotePrefix="1" applyNumberFormat="1" applyBorder="1" applyProtection="1">
      <protection locked="0"/>
    </xf>
    <xf numFmtId="49" fontId="9" fillId="0" borderId="7" xfId="0" applyNumberFormat="1" applyFont="1" applyBorder="1" applyProtection="1">
      <protection locked="0"/>
    </xf>
    <xf numFmtId="49" fontId="0" fillId="0" borderId="15" xfId="0" applyNumberFormat="1" applyBorder="1" applyProtection="1"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mpire@swiss-baseball.ch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customProperty" Target="../customProperty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T61"/>
  <sheetViews>
    <sheetView tabSelected="1" zoomScale="85" zoomScaleNormal="85" workbookViewId="0">
      <selection activeCell="Y17" sqref="Y17"/>
    </sheetView>
  </sheetViews>
  <sheetFormatPr baseColWidth="10" defaultRowHeight="12.75" x14ac:dyDescent="0.2"/>
  <cols>
    <col min="1" max="1" width="11.85546875" style="1" customWidth="1"/>
    <col min="2" max="3" width="6" customWidth="1"/>
    <col min="4" max="4" width="13.7109375" customWidth="1"/>
    <col min="6" max="7" width="4.140625" customWidth="1"/>
    <col min="8" max="8" width="6.7109375" customWidth="1"/>
    <col min="9" max="9" width="4.140625" customWidth="1"/>
    <col min="10" max="10" width="7.7109375" customWidth="1"/>
    <col min="11" max="11" width="6.85546875" bestFit="1" customWidth="1"/>
    <col min="12" max="12" width="7.7109375" customWidth="1"/>
    <col min="13" max="13" width="12.28515625" bestFit="1" customWidth="1"/>
    <col min="14" max="15" width="5.42578125" customWidth="1"/>
    <col min="16" max="16" width="1.28515625" customWidth="1"/>
    <col min="17" max="17" width="2.7109375" customWidth="1"/>
    <col min="18" max="18" width="5" style="50" bestFit="1" customWidth="1"/>
    <col min="19" max="19" width="12.28515625" style="50" bestFit="1" customWidth="1"/>
    <col min="20" max="20" width="6.7109375" style="50" customWidth="1"/>
  </cols>
  <sheetData>
    <row r="1" spans="1:20" ht="20.25" x14ac:dyDescent="0.3">
      <c r="A1" s="24" t="s">
        <v>67</v>
      </c>
      <c r="T1"/>
    </row>
    <row r="2" spans="1:20" x14ac:dyDescent="0.2">
      <c r="T2"/>
    </row>
    <row r="3" spans="1:20" x14ac:dyDescent="0.2">
      <c r="A3" s="1" t="s">
        <v>33</v>
      </c>
      <c r="D3" s="28" t="s">
        <v>64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T3"/>
    </row>
    <row r="4" spans="1:20" x14ac:dyDescent="0.2">
      <c r="A4" s="1" t="s">
        <v>34</v>
      </c>
      <c r="D4" s="28" t="s">
        <v>65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T4"/>
    </row>
    <row r="5" spans="1:20" x14ac:dyDescent="0.2">
      <c r="A5" s="1" t="s">
        <v>35</v>
      </c>
      <c r="D5" s="28" t="s">
        <v>66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T5"/>
    </row>
    <row r="6" spans="1:20" x14ac:dyDescent="0.2"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T6"/>
    </row>
    <row r="7" spans="1:20" x14ac:dyDescent="0.2">
      <c r="A7" s="1" t="s">
        <v>17</v>
      </c>
      <c r="D7" s="97" t="s">
        <v>16</v>
      </c>
      <c r="E7" s="11" t="s">
        <v>2</v>
      </c>
      <c r="F7" s="29"/>
      <c r="G7" s="41">
        <f>SUM(G8:G10)</f>
        <v>4</v>
      </c>
      <c r="H7" s="30"/>
      <c r="I7" s="30"/>
      <c r="J7" s="30"/>
      <c r="K7" s="30"/>
      <c r="L7" s="30"/>
      <c r="M7" s="30"/>
      <c r="N7" s="30"/>
      <c r="O7" s="30"/>
      <c r="S7" s="52"/>
      <c r="T7"/>
    </row>
    <row r="8" spans="1:20" x14ac:dyDescent="0.2">
      <c r="A8" s="1" t="s">
        <v>20</v>
      </c>
      <c r="D8" s="97" t="s">
        <v>68</v>
      </c>
      <c r="E8" s="30" t="str">
        <f>Grunddaten!D12</f>
        <v>Baseball NL</v>
      </c>
      <c r="F8" s="30"/>
      <c r="G8" s="30">
        <f>SUMIF($D$12:$D$45,$E8,$S$12:$S$45)</f>
        <v>3</v>
      </c>
      <c r="H8" s="30"/>
      <c r="I8" s="30"/>
      <c r="J8" s="30"/>
      <c r="K8" s="30"/>
      <c r="L8" s="30"/>
      <c r="M8" s="30"/>
      <c r="N8" s="30"/>
      <c r="O8" s="30"/>
      <c r="T8"/>
    </row>
    <row r="9" spans="1:20" x14ac:dyDescent="0.2">
      <c r="A9" s="76" t="s">
        <v>70</v>
      </c>
      <c r="D9" s="98" t="s">
        <v>76</v>
      </c>
      <c r="E9" s="30" t="str">
        <f>Grunddaten!D13</f>
        <v>Scouting</v>
      </c>
      <c r="F9" s="30"/>
      <c r="G9" s="30">
        <f>SUMIF($D$12:$D$45,$E9,$S$12:$S$45)</f>
        <v>1</v>
      </c>
      <c r="H9" s="30"/>
      <c r="I9" s="30"/>
      <c r="J9" s="30"/>
      <c r="K9" s="30"/>
      <c r="L9" s="30"/>
      <c r="M9" s="30"/>
      <c r="N9" s="30"/>
      <c r="O9" s="30"/>
      <c r="T9"/>
    </row>
    <row r="10" spans="1:20" x14ac:dyDescent="0.2">
      <c r="T10"/>
    </row>
    <row r="11" spans="1:20" ht="66" x14ac:dyDescent="0.2">
      <c r="A11" s="15" t="s">
        <v>0</v>
      </c>
      <c r="B11" s="94" t="s">
        <v>1</v>
      </c>
      <c r="C11" s="94"/>
      <c r="D11" s="16" t="s">
        <v>3</v>
      </c>
      <c r="E11" s="16" t="s">
        <v>44</v>
      </c>
      <c r="F11" s="17" t="s">
        <v>23</v>
      </c>
      <c r="G11" s="17" t="s">
        <v>22</v>
      </c>
      <c r="H11" s="17" t="s">
        <v>21</v>
      </c>
      <c r="I11" s="17" t="s">
        <v>42</v>
      </c>
      <c r="J11" s="61" t="s">
        <v>41</v>
      </c>
      <c r="K11" s="61" t="s">
        <v>43</v>
      </c>
      <c r="L11" s="17" t="s">
        <v>4</v>
      </c>
      <c r="M11" s="22" t="s">
        <v>32</v>
      </c>
      <c r="N11" s="17" t="s">
        <v>72</v>
      </c>
      <c r="O11" s="17" t="s">
        <v>73</v>
      </c>
      <c r="P11" s="18"/>
      <c r="R11" s="52"/>
      <c r="S11" s="53" t="s">
        <v>37</v>
      </c>
      <c r="T11" s="51" t="s">
        <v>38</v>
      </c>
    </row>
    <row r="12" spans="1:20" x14ac:dyDescent="0.2">
      <c r="A12" s="25">
        <v>45774</v>
      </c>
      <c r="B12" s="99" t="s">
        <v>57</v>
      </c>
      <c r="C12" s="99" t="s">
        <v>58</v>
      </c>
      <c r="D12" s="26" t="s">
        <v>60</v>
      </c>
      <c r="E12" s="34" t="s">
        <v>53</v>
      </c>
      <c r="F12" s="27"/>
      <c r="G12" s="27" t="s">
        <v>40</v>
      </c>
      <c r="H12" s="27"/>
      <c r="I12" s="27">
        <f>2*35</f>
        <v>70</v>
      </c>
      <c r="J12" s="68">
        <f>IF(AND(G12="X",COUNTA(B12:C12)&gt;=1),I12*Grunddaten!$F$12,0)</f>
        <v>28</v>
      </c>
      <c r="K12" s="72"/>
      <c r="L12" s="12">
        <f>IF($D12="Scouting",Grunddaten!$E$5,IF(AND(COUNTA(B12:C12)=2,$D12="Baseball NL"),Grunddaten!$B$5,IF(AND(COUNTA(B12:C12)=1,$D12="Baseball NL"),Grunddaten!$C$5,0)))</f>
        <v>120</v>
      </c>
      <c r="M12" s="67">
        <f>H12+J12+K12+L12</f>
        <v>148</v>
      </c>
      <c r="N12" s="85"/>
      <c r="O12" s="85"/>
      <c r="P12" s="13"/>
      <c r="R12" s="52"/>
      <c r="S12" s="54">
        <f>COUNTA(B12:C12)</f>
        <v>2</v>
      </c>
      <c r="T12" s="55" t="s">
        <v>56</v>
      </c>
    </row>
    <row r="13" spans="1:20" x14ac:dyDescent="0.2">
      <c r="A13" s="25">
        <v>45788</v>
      </c>
      <c r="B13" s="99" t="s">
        <v>59</v>
      </c>
      <c r="C13" s="99"/>
      <c r="D13" s="26" t="s">
        <v>60</v>
      </c>
      <c r="E13" s="34" t="s">
        <v>51</v>
      </c>
      <c r="F13" s="27"/>
      <c r="G13" s="32" t="s">
        <v>40</v>
      </c>
      <c r="H13" s="27">
        <v>32.5</v>
      </c>
      <c r="I13" s="27"/>
      <c r="J13" s="68">
        <f>IF(AND(G13="X",COUNTA(B13:C13)&gt;=1),I13*Grunddaten!$F$12,0)</f>
        <v>0</v>
      </c>
      <c r="K13" s="72"/>
      <c r="L13" s="12">
        <f>IF($D13="Scouting",Grunddaten!$E$5,IF(AND(COUNTA(B13:C13)=2,$D13="Baseball NL"),Grunddaten!$B$5,IF(AND(COUNTA(B13:C13)=1,$D13="Baseball NL"),Grunddaten!$C$5,0)))</f>
        <v>80</v>
      </c>
      <c r="M13" s="67">
        <f t="shared" ref="M13:M43" si="0">H13+J13+K13+L13</f>
        <v>112.5</v>
      </c>
      <c r="N13" s="85"/>
      <c r="O13" s="85"/>
      <c r="P13" s="13"/>
      <c r="R13" s="52"/>
      <c r="S13" s="54">
        <f t="shared" ref="S13:S42" si="1">COUNTA(B13:C13)</f>
        <v>1</v>
      </c>
      <c r="T13" s="55" t="s">
        <v>55</v>
      </c>
    </row>
    <row r="14" spans="1:20" x14ac:dyDescent="0.2">
      <c r="A14" s="25"/>
      <c r="B14" s="100"/>
      <c r="C14" s="99"/>
      <c r="D14" s="26"/>
      <c r="E14" s="34"/>
      <c r="F14" s="27"/>
      <c r="G14" s="27"/>
      <c r="H14" s="27"/>
      <c r="I14" s="27"/>
      <c r="J14" s="68">
        <f>IF(AND(G14="X",COUNTA(B14:C14)&gt;=1),I14*Grunddaten!$F$12,0)</f>
        <v>0</v>
      </c>
      <c r="K14" s="72"/>
      <c r="L14" s="12">
        <f>IF($D14="Scouting",Grunddaten!$E$5,IF(AND(COUNTA(B14:C14)=2,$D14="Baseball NL"),Grunddaten!$B$5,IF(AND(COUNTA(B14:C14)=1,$D14="Baseball NL"),Grunddaten!$C$5,0)))</f>
        <v>0</v>
      </c>
      <c r="M14" s="67">
        <f t="shared" si="0"/>
        <v>0</v>
      </c>
      <c r="N14" s="85"/>
      <c r="O14" s="85"/>
      <c r="P14" s="13"/>
      <c r="R14" s="52"/>
      <c r="S14" s="54">
        <f t="shared" si="1"/>
        <v>0</v>
      </c>
      <c r="T14" s="55"/>
    </row>
    <row r="15" spans="1:20" x14ac:dyDescent="0.2">
      <c r="A15" s="25"/>
      <c r="B15" s="101"/>
      <c r="C15" s="101"/>
      <c r="D15" s="26"/>
      <c r="E15" s="34"/>
      <c r="F15" s="27"/>
      <c r="G15" s="27"/>
      <c r="H15" s="27"/>
      <c r="I15" s="27"/>
      <c r="J15" s="68">
        <f>IF(AND(G15="X",COUNTA(B15:C15)&gt;=1),I15*Grunddaten!$F$12,0)</f>
        <v>0</v>
      </c>
      <c r="K15" s="72"/>
      <c r="L15" s="12">
        <f>IF($D15="Scouting",Grunddaten!$E$5,IF(AND(COUNTA(B15:C15)=2,$D15="Baseball NL"),Grunddaten!$B$5,IF(AND(COUNTA(B15:C15)=1,$D15="Baseball NL"),Grunddaten!$C$5,0)))</f>
        <v>0</v>
      </c>
      <c r="M15" s="67">
        <f t="shared" si="0"/>
        <v>0</v>
      </c>
      <c r="N15" s="85"/>
      <c r="O15" s="85"/>
      <c r="P15" s="13"/>
      <c r="R15" s="52"/>
      <c r="S15" s="54">
        <f t="shared" si="1"/>
        <v>0</v>
      </c>
      <c r="T15" s="55"/>
    </row>
    <row r="16" spans="1:20" x14ac:dyDescent="0.2">
      <c r="A16" s="25"/>
      <c r="B16" s="101"/>
      <c r="C16" s="101"/>
      <c r="D16" s="26"/>
      <c r="E16" s="34"/>
      <c r="F16" s="32"/>
      <c r="G16" s="27"/>
      <c r="H16" s="27"/>
      <c r="I16" s="32"/>
      <c r="J16" s="68">
        <f>IF(AND(G16="X",COUNTA(B16:C16)&gt;=1),I16*Grunddaten!$F$12,0)</f>
        <v>0</v>
      </c>
      <c r="K16" s="72"/>
      <c r="L16" s="12">
        <f>IF($D16="Scouting",Grunddaten!$E$5,IF(AND(COUNTA(B16:C16)=2,$D16="Baseball NL"),Grunddaten!$B$5,IF(AND(COUNTA(B16:C16)=1,$D16="Baseball NL"),Grunddaten!$C$5,0)))</f>
        <v>0</v>
      </c>
      <c r="M16" s="67">
        <f t="shared" si="0"/>
        <v>0</v>
      </c>
      <c r="N16" s="85"/>
      <c r="O16" s="85"/>
      <c r="P16" s="13"/>
      <c r="R16" s="52"/>
      <c r="S16" s="54">
        <f t="shared" si="1"/>
        <v>0</v>
      </c>
      <c r="T16" s="55"/>
    </row>
    <row r="17" spans="1:20" x14ac:dyDescent="0.2">
      <c r="A17" s="25"/>
      <c r="B17" s="101"/>
      <c r="C17" s="101"/>
      <c r="D17" s="26"/>
      <c r="E17" s="34"/>
      <c r="F17" s="27"/>
      <c r="G17" s="27"/>
      <c r="H17" s="27"/>
      <c r="I17" s="27"/>
      <c r="J17" s="68">
        <f>IF(AND(G17="X",COUNTA(B17:C17)&gt;=1),I17*Grunddaten!$F$12,0)</f>
        <v>0</v>
      </c>
      <c r="K17" s="72"/>
      <c r="L17" s="12">
        <f>IF($D17="Scouting",Grunddaten!$E$5,IF(AND(COUNTA(B17:C17)=2,$D17="Baseball NL"),Grunddaten!$B$5,IF(AND(COUNTA(B17:C17)=1,$D17="Baseball NL"),Grunddaten!$C$5,0)))</f>
        <v>0</v>
      </c>
      <c r="M17" s="67">
        <f t="shared" si="0"/>
        <v>0</v>
      </c>
      <c r="N17" s="85"/>
      <c r="O17" s="85"/>
      <c r="P17" s="13"/>
      <c r="R17" s="52"/>
      <c r="S17" s="54">
        <f t="shared" si="1"/>
        <v>0</v>
      </c>
      <c r="T17" s="55"/>
    </row>
    <row r="18" spans="1:20" x14ac:dyDescent="0.2">
      <c r="A18" s="25"/>
      <c r="B18" s="101"/>
      <c r="C18" s="101"/>
      <c r="D18" s="26"/>
      <c r="E18" s="34"/>
      <c r="F18" s="27"/>
      <c r="G18" s="32"/>
      <c r="H18" s="27"/>
      <c r="I18" s="32"/>
      <c r="J18" s="68">
        <f>IF(AND(G18="X",COUNTA(B18:C18)&gt;=1),I18*Grunddaten!$F$12,0)</f>
        <v>0</v>
      </c>
      <c r="K18" s="72"/>
      <c r="L18" s="12">
        <f>IF($D18="Scouting",Grunddaten!$E$5,IF(AND(COUNTA(B18:C18)=2,$D18="Baseball NL"),Grunddaten!$B$5,IF(AND(COUNTA(B18:C18)=1,$D18="Baseball NL"),Grunddaten!$C$5,0)))</f>
        <v>0</v>
      </c>
      <c r="M18" s="67">
        <f t="shared" si="0"/>
        <v>0</v>
      </c>
      <c r="N18" s="85"/>
      <c r="O18" s="85"/>
      <c r="P18" s="13"/>
      <c r="R18" s="52"/>
      <c r="S18" s="54">
        <f t="shared" si="1"/>
        <v>0</v>
      </c>
      <c r="T18" s="55"/>
    </row>
    <row r="19" spans="1:20" x14ac:dyDescent="0.2">
      <c r="A19" s="25"/>
      <c r="B19" s="101"/>
      <c r="C19" s="101"/>
      <c r="D19" s="26"/>
      <c r="E19" s="34"/>
      <c r="F19" s="27"/>
      <c r="G19" s="32"/>
      <c r="H19" s="27"/>
      <c r="I19" s="27"/>
      <c r="J19" s="68">
        <f>IF(AND(G19="X",COUNTA(B19:C19)&gt;=1),I19*Grunddaten!$F$12,0)</f>
        <v>0</v>
      </c>
      <c r="K19" s="72"/>
      <c r="L19" s="12">
        <f>IF($D19="Scouting",Grunddaten!$E$5,IF(AND(COUNTA(B19:C19)=2,$D19="Baseball NL"),Grunddaten!$B$5,IF(AND(COUNTA(B19:C19)=1,$D19="Baseball NL"),Grunddaten!$C$5,0)))</f>
        <v>0</v>
      </c>
      <c r="M19" s="67">
        <f t="shared" si="0"/>
        <v>0</v>
      </c>
      <c r="N19" s="85"/>
      <c r="O19" s="85"/>
      <c r="P19" s="13"/>
      <c r="R19" s="52"/>
      <c r="S19" s="54">
        <f t="shared" si="1"/>
        <v>0</v>
      </c>
      <c r="T19" s="55"/>
    </row>
    <row r="20" spans="1:20" x14ac:dyDescent="0.2">
      <c r="A20" s="25"/>
      <c r="B20" s="101"/>
      <c r="C20" s="101"/>
      <c r="D20" s="26"/>
      <c r="E20" s="34"/>
      <c r="F20" s="27"/>
      <c r="G20" s="32"/>
      <c r="H20" s="27"/>
      <c r="I20" s="27"/>
      <c r="J20" s="68">
        <f>IF(AND(G20="X",COUNTA(B20:C20)&gt;=1),I20*Grunddaten!$F$12,0)</f>
        <v>0</v>
      </c>
      <c r="K20" s="72"/>
      <c r="L20" s="12">
        <f>IF($D20="Scouting",Grunddaten!$E$5,IF(AND(COUNTA(B20:C20)=2,$D20="Baseball NL"),Grunddaten!$B$5,IF(AND(COUNTA(B20:C20)=1,$D20="Baseball NL"),Grunddaten!$C$5,0)))</f>
        <v>0</v>
      </c>
      <c r="M20" s="67">
        <f t="shared" si="0"/>
        <v>0</v>
      </c>
      <c r="N20" s="85"/>
      <c r="O20" s="85"/>
      <c r="P20" s="13"/>
      <c r="R20" s="52"/>
      <c r="S20" s="54">
        <f t="shared" si="1"/>
        <v>0</v>
      </c>
      <c r="T20" s="55"/>
    </row>
    <row r="21" spans="1:20" x14ac:dyDescent="0.2">
      <c r="A21" s="25"/>
      <c r="B21" s="101"/>
      <c r="C21" s="101"/>
      <c r="D21" s="26"/>
      <c r="E21" s="34"/>
      <c r="F21" s="32"/>
      <c r="G21" s="32"/>
      <c r="H21" s="27"/>
      <c r="I21" s="32"/>
      <c r="J21" s="68">
        <f>IF(AND(G21="X",COUNTA(B21:C21)&gt;=1),I21*Grunddaten!$F$12,0)</f>
        <v>0</v>
      </c>
      <c r="K21" s="72"/>
      <c r="L21" s="12">
        <f>IF($D21="Scouting",Grunddaten!$E$5,IF(AND(COUNTA(B21:C21)=2,$D21="Baseball NL"),Grunddaten!$B$5,IF(AND(COUNTA(B21:C21)=1,$D21="Baseball NL"),Grunddaten!$C$5,0)))</f>
        <v>0</v>
      </c>
      <c r="M21" s="67">
        <f t="shared" si="0"/>
        <v>0</v>
      </c>
      <c r="N21" s="85"/>
      <c r="O21" s="85"/>
      <c r="P21" s="13"/>
      <c r="R21" s="52"/>
      <c r="S21" s="54">
        <f t="shared" si="1"/>
        <v>0</v>
      </c>
      <c r="T21" s="55"/>
    </row>
    <row r="22" spans="1:20" x14ac:dyDescent="0.2">
      <c r="A22" s="25"/>
      <c r="B22" s="99"/>
      <c r="C22" s="99"/>
      <c r="D22" s="26"/>
      <c r="E22" s="34"/>
      <c r="F22" s="32"/>
      <c r="G22" s="32"/>
      <c r="H22" s="27"/>
      <c r="I22" s="27"/>
      <c r="J22" s="68">
        <f>IF(AND(G22="X",COUNTA(B22:C22)&gt;=1),I22*Grunddaten!$F$12,0)</f>
        <v>0</v>
      </c>
      <c r="K22" s="72"/>
      <c r="L22" s="12">
        <f>IF($D22="Scouting",Grunddaten!$E$5,IF(AND(COUNTA(B22:C22)=2,$D22="Baseball NL"),Grunddaten!$B$5,IF(AND(COUNTA(B22:C22)=1,$D22="Baseball NL"),Grunddaten!$C$5,0)))</f>
        <v>0</v>
      </c>
      <c r="M22" s="67">
        <f t="shared" si="0"/>
        <v>0</v>
      </c>
      <c r="N22" s="85"/>
      <c r="O22" s="85"/>
      <c r="P22" s="13"/>
      <c r="R22" s="52"/>
      <c r="S22" s="54">
        <f t="shared" si="1"/>
        <v>0</v>
      </c>
      <c r="T22" s="55"/>
    </row>
    <row r="23" spans="1:20" x14ac:dyDescent="0.2">
      <c r="A23" s="25"/>
      <c r="B23" s="99"/>
      <c r="C23" s="99"/>
      <c r="D23" s="26"/>
      <c r="E23" s="34"/>
      <c r="F23" s="32"/>
      <c r="G23" s="32"/>
      <c r="H23" s="27"/>
      <c r="I23" s="27"/>
      <c r="J23" s="68">
        <f>IF(AND(G23="X",COUNTA(B23:C23)&gt;=1),I23*Grunddaten!$F$12,0)</f>
        <v>0</v>
      </c>
      <c r="K23" s="72"/>
      <c r="L23" s="12">
        <f>IF($D23="Scouting",Grunddaten!$E$5,IF(AND(COUNTA(B23:C23)=2,$D23="Baseball NL"),Grunddaten!$B$5,IF(AND(COUNTA(B23:C23)=1,$D23="Baseball NL"),Grunddaten!$C$5,0)))</f>
        <v>0</v>
      </c>
      <c r="M23" s="67">
        <f t="shared" si="0"/>
        <v>0</v>
      </c>
      <c r="N23" s="85"/>
      <c r="O23" s="85"/>
      <c r="P23" s="13"/>
      <c r="R23" s="52"/>
      <c r="S23" s="54">
        <f t="shared" si="1"/>
        <v>0</v>
      </c>
      <c r="T23" s="55"/>
    </row>
    <row r="24" spans="1:20" x14ac:dyDescent="0.2">
      <c r="A24" s="25"/>
      <c r="B24" s="99"/>
      <c r="C24" s="99"/>
      <c r="D24" s="26"/>
      <c r="E24" s="34"/>
      <c r="F24" s="32"/>
      <c r="G24" s="27"/>
      <c r="H24" s="27"/>
      <c r="I24" s="27"/>
      <c r="J24" s="68">
        <f>IF(AND(G24="X",COUNTA(B24:C24)&gt;=1),I24*Grunddaten!$F$12,0)</f>
        <v>0</v>
      </c>
      <c r="K24" s="72"/>
      <c r="L24" s="12">
        <f>IF($D24="Scouting",Grunddaten!$E$5,IF(AND(COUNTA(B24:C24)=2,$D24="Baseball NL"),Grunddaten!$B$5,IF(AND(COUNTA(B24:C24)=1,$D24="Baseball NL"),Grunddaten!$C$5,0)))</f>
        <v>0</v>
      </c>
      <c r="M24" s="67">
        <f t="shared" si="0"/>
        <v>0</v>
      </c>
      <c r="N24" s="85"/>
      <c r="O24" s="85"/>
      <c r="P24" s="13"/>
      <c r="R24" s="52"/>
      <c r="S24" s="54">
        <f t="shared" si="1"/>
        <v>0</v>
      </c>
      <c r="T24" s="55"/>
    </row>
    <row r="25" spans="1:20" x14ac:dyDescent="0.2">
      <c r="A25" s="25"/>
      <c r="B25" s="101"/>
      <c r="C25" s="101"/>
      <c r="D25" s="26"/>
      <c r="E25" s="34"/>
      <c r="F25" s="27"/>
      <c r="G25" s="32"/>
      <c r="H25" s="27"/>
      <c r="I25" s="27"/>
      <c r="J25" s="68">
        <f>IF(AND(G25="X",COUNTA(B25:C25)&gt;=1),I25*Grunddaten!$F$12,0)</f>
        <v>0</v>
      </c>
      <c r="K25" s="72"/>
      <c r="L25" s="12">
        <f>IF($D25="Scouting",Grunddaten!$E$5,IF(AND(COUNTA(B25:C25)=2,$D25="Baseball NL"),Grunddaten!$B$5,IF(AND(COUNTA(B25:C25)=1,$D25="Baseball NL"),Grunddaten!$C$5,0)))</f>
        <v>0</v>
      </c>
      <c r="M25" s="67">
        <f t="shared" si="0"/>
        <v>0</v>
      </c>
      <c r="N25" s="85"/>
      <c r="O25" s="85"/>
      <c r="P25" s="13"/>
      <c r="R25" s="52"/>
      <c r="S25" s="54">
        <f t="shared" si="1"/>
        <v>0</v>
      </c>
      <c r="T25" s="55"/>
    </row>
    <row r="26" spans="1:20" x14ac:dyDescent="0.2">
      <c r="A26" s="25"/>
      <c r="B26" s="101"/>
      <c r="C26" s="101"/>
      <c r="D26" s="26"/>
      <c r="E26" s="34"/>
      <c r="F26" s="27"/>
      <c r="G26" s="27"/>
      <c r="H26" s="27"/>
      <c r="I26" s="27"/>
      <c r="J26" s="68">
        <f>IF(AND(G26="X",COUNTA(B26:C26)&gt;=1),I26*Grunddaten!$F$12,0)</f>
        <v>0</v>
      </c>
      <c r="K26" s="72"/>
      <c r="L26" s="12">
        <f>IF($D26="Scouting",Grunddaten!$E$5,IF(AND(COUNTA(B26:C26)=2,$D26="Baseball NL"),Grunddaten!$B$5,IF(AND(COUNTA(B26:C26)=1,$D26="Baseball NL"),Grunddaten!$C$5,0)))</f>
        <v>0</v>
      </c>
      <c r="M26" s="67">
        <f t="shared" si="0"/>
        <v>0</v>
      </c>
      <c r="N26" s="85"/>
      <c r="O26" s="85"/>
      <c r="P26" s="13"/>
      <c r="R26" s="52"/>
      <c r="S26" s="54">
        <f t="shared" si="1"/>
        <v>0</v>
      </c>
      <c r="T26" s="56"/>
    </row>
    <row r="27" spans="1:20" x14ac:dyDescent="0.2">
      <c r="A27" s="25"/>
      <c r="B27" s="101"/>
      <c r="C27" s="101"/>
      <c r="D27" s="26"/>
      <c r="E27" s="34"/>
      <c r="F27" s="27"/>
      <c r="G27" s="27"/>
      <c r="H27" s="27"/>
      <c r="I27" s="27"/>
      <c r="J27" s="68">
        <f>IF(AND(G27="X",COUNTA(B27:C27)&gt;=1),I27*Grunddaten!$F$12,0)</f>
        <v>0</v>
      </c>
      <c r="K27" s="72"/>
      <c r="L27" s="12">
        <f>IF($D27="Scouting",Grunddaten!$E$5,IF(AND(COUNTA(B27:C27)=2,$D27="Baseball NL"),Grunddaten!$B$5,IF(AND(COUNTA(B27:C27)=1,$D27="Baseball NL"),Grunddaten!$C$5,0)))</f>
        <v>0</v>
      </c>
      <c r="M27" s="67">
        <f t="shared" si="0"/>
        <v>0</v>
      </c>
      <c r="N27" s="85"/>
      <c r="O27" s="85"/>
      <c r="P27" s="13"/>
      <c r="R27" s="52"/>
      <c r="S27" s="54">
        <f t="shared" si="1"/>
        <v>0</v>
      </c>
      <c r="T27" s="56"/>
    </row>
    <row r="28" spans="1:20" x14ac:dyDescent="0.2">
      <c r="A28" s="33"/>
      <c r="B28" s="101"/>
      <c r="C28" s="101"/>
      <c r="D28" s="26"/>
      <c r="E28" s="34"/>
      <c r="F28" s="27"/>
      <c r="G28" s="27"/>
      <c r="H28" s="27"/>
      <c r="I28" s="27"/>
      <c r="J28" s="68">
        <f>IF(AND(G28="X",COUNTA(B28:C28)&gt;=1),I28*Grunddaten!$F$12,0)</f>
        <v>0</v>
      </c>
      <c r="K28" s="72"/>
      <c r="L28" s="12">
        <f>IF($D28="Scouting",Grunddaten!$E$5,IF(AND(COUNTA(B28:C28)=2,$D28="Baseball NL"),Grunddaten!$B$5,IF(AND(COUNTA(B28:C28)=1,$D28="Baseball NL"),Grunddaten!$C$5,0)))</f>
        <v>0</v>
      </c>
      <c r="M28" s="67">
        <f t="shared" si="0"/>
        <v>0</v>
      </c>
      <c r="N28" s="85"/>
      <c r="O28" s="85"/>
      <c r="P28" s="13"/>
      <c r="R28" s="52"/>
      <c r="S28" s="54">
        <f t="shared" si="1"/>
        <v>0</v>
      </c>
      <c r="T28" s="55"/>
    </row>
    <row r="29" spans="1:20" x14ac:dyDescent="0.2">
      <c r="A29" s="33"/>
      <c r="B29" s="101"/>
      <c r="C29" s="101"/>
      <c r="D29" s="26"/>
      <c r="E29" s="34"/>
      <c r="F29" s="27"/>
      <c r="G29" s="32"/>
      <c r="H29" s="27"/>
      <c r="I29" s="27"/>
      <c r="J29" s="68">
        <f>IF(AND(G29="X",COUNTA(B29:C29)&gt;=1),I29*Grunddaten!$F$12,0)</f>
        <v>0</v>
      </c>
      <c r="K29" s="72"/>
      <c r="L29" s="12">
        <f>IF($D29="Scouting",Grunddaten!$E$5,IF(AND(COUNTA(B29:C29)=2,$D29="Baseball NL"),Grunddaten!$B$5,IF(AND(COUNTA(B29:C29)=1,$D29="Baseball NL"),Grunddaten!$C$5,0)))</f>
        <v>0</v>
      </c>
      <c r="M29" s="67">
        <f t="shared" si="0"/>
        <v>0</v>
      </c>
      <c r="N29" s="85"/>
      <c r="O29" s="85"/>
      <c r="P29" s="13"/>
      <c r="R29" s="52"/>
      <c r="S29" s="54">
        <f t="shared" si="1"/>
        <v>0</v>
      </c>
      <c r="T29" s="56"/>
    </row>
    <row r="30" spans="1:20" x14ac:dyDescent="0.2">
      <c r="A30" s="25"/>
      <c r="B30" s="101"/>
      <c r="C30" s="101"/>
      <c r="D30" s="26"/>
      <c r="E30" s="34"/>
      <c r="F30" s="27"/>
      <c r="G30" s="32"/>
      <c r="H30" s="27"/>
      <c r="I30" s="27"/>
      <c r="J30" s="68">
        <f>IF(AND(G30="X",COUNTA(B30:C30)&gt;=1),I30*Grunddaten!$F$12,0)</f>
        <v>0</v>
      </c>
      <c r="K30" s="72"/>
      <c r="L30" s="12">
        <f>IF($D30="Scouting",Grunddaten!$E$5,IF(AND(COUNTA(B30:C30)=2,$D30="Baseball NL"),Grunddaten!$B$5,IF(AND(COUNTA(B30:C30)=1,$D30="Baseball NL"),Grunddaten!$C$5,0)))</f>
        <v>0</v>
      </c>
      <c r="M30" s="67">
        <f t="shared" si="0"/>
        <v>0</v>
      </c>
      <c r="N30" s="85"/>
      <c r="O30" s="85"/>
      <c r="P30" s="13"/>
      <c r="R30" s="52"/>
      <c r="S30" s="54">
        <f t="shared" si="1"/>
        <v>0</v>
      </c>
      <c r="T30" s="56"/>
    </row>
    <row r="31" spans="1:20" x14ac:dyDescent="0.2">
      <c r="A31" s="25"/>
      <c r="B31" s="101"/>
      <c r="C31" s="101"/>
      <c r="D31" s="26"/>
      <c r="E31" s="34"/>
      <c r="F31" s="27"/>
      <c r="G31" s="32"/>
      <c r="H31" s="27"/>
      <c r="I31" s="27"/>
      <c r="J31" s="68">
        <f>IF(AND(G31="X",COUNTA(B31:C31)&gt;=1),I31*Grunddaten!$F$12,0)</f>
        <v>0</v>
      </c>
      <c r="K31" s="72"/>
      <c r="L31" s="12">
        <f>IF($D31="Scouting",Grunddaten!$E$5,IF(AND(COUNTA(B31:C31)=2,$D31="Baseball NL"),Grunddaten!$B$5,IF(AND(COUNTA(B31:C31)=1,$D31="Baseball NL"),Grunddaten!$C$5,0)))</f>
        <v>0</v>
      </c>
      <c r="M31" s="67">
        <f t="shared" si="0"/>
        <v>0</v>
      </c>
      <c r="N31" s="85"/>
      <c r="O31" s="85"/>
      <c r="P31" s="13"/>
      <c r="R31" s="52"/>
      <c r="S31" s="54">
        <f t="shared" si="1"/>
        <v>0</v>
      </c>
      <c r="T31" s="56"/>
    </row>
    <row r="32" spans="1:20" x14ac:dyDescent="0.2">
      <c r="A32" s="25"/>
      <c r="B32" s="101"/>
      <c r="C32" s="101"/>
      <c r="D32" s="26"/>
      <c r="E32" s="34"/>
      <c r="F32" s="27"/>
      <c r="G32" s="32"/>
      <c r="H32" s="27"/>
      <c r="I32" s="27"/>
      <c r="J32" s="68">
        <f>IF(AND(G32="X",COUNTA(B32:C32)&gt;=1),I32*Grunddaten!$F$12,0)</f>
        <v>0</v>
      </c>
      <c r="K32" s="72"/>
      <c r="L32" s="12">
        <f>IF($D32="Scouting",Grunddaten!$E$5,IF(AND(COUNTA(B32:C32)=2,$D32="Baseball NL"),Grunddaten!$B$5,IF(AND(COUNTA(B32:C32)=1,$D32="Baseball NL"),Grunddaten!$C$5,0)))</f>
        <v>0</v>
      </c>
      <c r="M32" s="67">
        <f t="shared" si="0"/>
        <v>0</v>
      </c>
      <c r="N32" s="85"/>
      <c r="O32" s="85"/>
      <c r="P32" s="13"/>
      <c r="R32" s="52"/>
      <c r="S32" s="54">
        <f t="shared" si="1"/>
        <v>0</v>
      </c>
      <c r="T32" s="56"/>
    </row>
    <row r="33" spans="1:20" x14ac:dyDescent="0.2">
      <c r="A33" s="25"/>
      <c r="B33" s="101"/>
      <c r="C33" s="101"/>
      <c r="D33" s="26"/>
      <c r="E33" s="34"/>
      <c r="F33" s="27"/>
      <c r="G33" s="32"/>
      <c r="H33" s="27"/>
      <c r="I33" s="27"/>
      <c r="J33" s="68">
        <f>IF(AND(G33="X",COUNTA(B33:C33)&gt;=1),I33*Grunddaten!$F$12,0)</f>
        <v>0</v>
      </c>
      <c r="K33" s="72"/>
      <c r="L33" s="12">
        <f>IF($D33="Scouting",Grunddaten!$E$5,IF(AND(COUNTA(B33:C33)=2,$D33="Baseball NL"),Grunddaten!$B$5,IF(AND(COUNTA(B33:C33)=1,$D33="Baseball NL"),Grunddaten!$C$5,0)))</f>
        <v>0</v>
      </c>
      <c r="M33" s="67">
        <f t="shared" si="0"/>
        <v>0</v>
      </c>
      <c r="N33" s="85"/>
      <c r="O33" s="85"/>
      <c r="P33" s="13"/>
      <c r="R33" s="52"/>
      <c r="S33" s="54">
        <f t="shared" si="1"/>
        <v>0</v>
      </c>
      <c r="T33" s="56"/>
    </row>
    <row r="34" spans="1:20" x14ac:dyDescent="0.2">
      <c r="A34" s="25"/>
      <c r="B34" s="101"/>
      <c r="C34" s="101"/>
      <c r="D34" s="26"/>
      <c r="E34" s="34"/>
      <c r="F34" s="27"/>
      <c r="G34" s="32"/>
      <c r="H34" s="27"/>
      <c r="I34" s="27"/>
      <c r="J34" s="68">
        <f>IF(AND(G34="X",COUNTA(B34:C34)&gt;=1),I34*Grunddaten!$F$12,0)</f>
        <v>0</v>
      </c>
      <c r="K34" s="72"/>
      <c r="L34" s="12">
        <f>IF($D34="Scouting",Grunddaten!$E$5,IF(AND(COUNTA(B34:C34)=2,$D34="Baseball NL"),Grunddaten!$B$5,IF(AND(COUNTA(B34:C34)=1,$D34="Baseball NL"),Grunddaten!$C$5,0)))</f>
        <v>0</v>
      </c>
      <c r="M34" s="67">
        <f t="shared" si="0"/>
        <v>0</v>
      </c>
      <c r="N34" s="85"/>
      <c r="O34" s="85"/>
      <c r="P34" s="13"/>
      <c r="R34" s="52"/>
      <c r="S34" s="54">
        <f t="shared" si="1"/>
        <v>0</v>
      </c>
      <c r="T34" s="56"/>
    </row>
    <row r="35" spans="1:20" x14ac:dyDescent="0.2">
      <c r="A35" s="33">
        <v>45759</v>
      </c>
      <c r="B35" s="101">
        <v>1</v>
      </c>
      <c r="C35" s="101"/>
      <c r="D35" s="26" t="s">
        <v>36</v>
      </c>
      <c r="E35" s="34"/>
      <c r="F35" s="27"/>
      <c r="G35" s="32"/>
      <c r="H35" s="27">
        <v>26.6</v>
      </c>
      <c r="I35" s="27"/>
      <c r="J35" s="68">
        <f>IF(AND(G35="X",COUNTA(B35:C35)&gt;=1),I35*Grunddaten!$F$12,0)</f>
        <v>0</v>
      </c>
      <c r="K35" s="72"/>
      <c r="L35" s="12">
        <f>IF($D35="Scouting",Grunddaten!$E$5,IF(AND(COUNTA(B35:C35)=2,$D35="Baseball NL"),Grunddaten!$B$5,IF(AND(COUNTA(B35:C35)=1,$D35="Baseball NL"),Grunddaten!$C$5,0)))</f>
        <v>50</v>
      </c>
      <c r="M35" s="67">
        <f t="shared" si="0"/>
        <v>76.599999999999994</v>
      </c>
      <c r="N35" s="85"/>
      <c r="O35" s="85"/>
      <c r="P35" s="13"/>
      <c r="R35" s="52"/>
      <c r="S35" s="54">
        <f t="shared" si="1"/>
        <v>1</v>
      </c>
      <c r="T35" s="56"/>
    </row>
    <row r="36" spans="1:20" x14ac:dyDescent="0.2">
      <c r="A36" s="25"/>
      <c r="B36" s="101"/>
      <c r="C36" s="99"/>
      <c r="D36" s="26"/>
      <c r="E36" s="26"/>
      <c r="F36" s="27"/>
      <c r="G36" s="32"/>
      <c r="H36" s="27"/>
      <c r="I36" s="27"/>
      <c r="J36" s="68">
        <f>IF(AND(G36="X",COUNTA(B36:C36)&gt;=1),I36*Grunddaten!$F$12,0)</f>
        <v>0</v>
      </c>
      <c r="K36" s="68"/>
      <c r="L36" s="12">
        <f>IF($D36="Scouting",Grunddaten!$E$5,IF(AND(COUNTA(B36:C36)=2,$D36="Baseball NL"),Grunddaten!$B$5,IF(AND(COUNTA(B36:C36)=1,$D36="Baseball NL"),Grunddaten!$C$5,0)))</f>
        <v>0</v>
      </c>
      <c r="M36" s="67">
        <f t="shared" si="0"/>
        <v>0</v>
      </c>
      <c r="N36" s="85"/>
      <c r="O36" s="85"/>
      <c r="P36" s="13"/>
      <c r="R36" s="52"/>
      <c r="S36" s="54">
        <f t="shared" si="1"/>
        <v>0</v>
      </c>
      <c r="T36" s="56"/>
    </row>
    <row r="37" spans="1:20" x14ac:dyDescent="0.2">
      <c r="A37" s="25"/>
      <c r="B37" s="101"/>
      <c r="C37" s="99"/>
      <c r="D37" s="26"/>
      <c r="E37" s="26"/>
      <c r="F37" s="27"/>
      <c r="G37" s="27"/>
      <c r="H37" s="27"/>
      <c r="I37" s="27"/>
      <c r="J37" s="68">
        <f>IF(AND(G37="X",COUNTA(B37:C37)&gt;=1),I37*Grunddaten!$F$12,0)</f>
        <v>0</v>
      </c>
      <c r="K37" s="68"/>
      <c r="L37" s="12">
        <f>IF($D37="Scouting",Grunddaten!$E$5,IF(AND(COUNTA(B37:C37)=2,$D37="Baseball NL"),Grunddaten!$B$5,IF(AND(COUNTA(B37:C37)=1,$D37="Baseball NL"),Grunddaten!$C$5,0)))</f>
        <v>0</v>
      </c>
      <c r="M37" s="67">
        <f t="shared" si="0"/>
        <v>0</v>
      </c>
      <c r="N37" s="85"/>
      <c r="O37" s="85"/>
      <c r="P37" s="13"/>
      <c r="R37" s="52"/>
      <c r="S37" s="54">
        <f t="shared" si="1"/>
        <v>0</v>
      </c>
      <c r="T37" s="56"/>
    </row>
    <row r="38" spans="1:20" x14ac:dyDescent="0.2">
      <c r="A38" s="33"/>
      <c r="B38" s="99"/>
      <c r="C38" s="99"/>
      <c r="D38" s="26"/>
      <c r="E38" s="26"/>
      <c r="F38" s="27"/>
      <c r="G38" s="27"/>
      <c r="H38" s="27"/>
      <c r="I38" s="27"/>
      <c r="J38" s="68">
        <f>IF(AND(G38="X",COUNTA(B38:C38)&gt;=1),I38*Grunddaten!$F$12,0)</f>
        <v>0</v>
      </c>
      <c r="K38" s="68"/>
      <c r="L38" s="12">
        <f>IF($D38="Scouting",Grunddaten!$E$5,IF(AND(COUNTA(B38:C38)=2,$D38="Baseball NL"),Grunddaten!$B$5,IF(AND(COUNTA(B38:C38)=1,$D38="Baseball NL"),Grunddaten!$C$5,0)))</f>
        <v>0</v>
      </c>
      <c r="M38" s="67">
        <f t="shared" si="0"/>
        <v>0</v>
      </c>
      <c r="N38" s="85"/>
      <c r="O38" s="85"/>
      <c r="P38" s="13"/>
      <c r="R38" s="52"/>
      <c r="S38" s="54">
        <f t="shared" si="1"/>
        <v>0</v>
      </c>
      <c r="T38" s="56"/>
    </row>
    <row r="39" spans="1:20" x14ac:dyDescent="0.2">
      <c r="A39" s="25"/>
      <c r="B39" s="99"/>
      <c r="C39" s="99"/>
      <c r="D39" s="26"/>
      <c r="E39" s="26"/>
      <c r="F39" s="27"/>
      <c r="G39" s="27"/>
      <c r="H39" s="27"/>
      <c r="I39" s="27"/>
      <c r="J39" s="68">
        <f>IF(AND(G39="X",COUNTA(B39:C39)&gt;=1),I39*Grunddaten!$F$12,0)</f>
        <v>0</v>
      </c>
      <c r="K39" s="68"/>
      <c r="L39" s="12">
        <f>IF($D39="Scouting",Grunddaten!$E$5,IF(AND(COUNTA(B39:C39)=2,$D39="Baseball NL"),Grunddaten!$B$5,IF(AND(COUNTA(B39:C39)=1,$D39="Baseball NL"),Grunddaten!$C$5,0)))</f>
        <v>0</v>
      </c>
      <c r="M39" s="67">
        <f t="shared" si="0"/>
        <v>0</v>
      </c>
      <c r="N39" s="85"/>
      <c r="O39" s="85"/>
      <c r="P39" s="13"/>
      <c r="R39" s="52"/>
      <c r="S39" s="54">
        <f t="shared" si="1"/>
        <v>0</v>
      </c>
      <c r="T39" s="56"/>
    </row>
    <row r="40" spans="1:20" x14ac:dyDescent="0.2">
      <c r="A40" s="33"/>
      <c r="B40" s="99"/>
      <c r="C40" s="99"/>
      <c r="D40" s="26"/>
      <c r="E40" s="26"/>
      <c r="F40" s="27"/>
      <c r="G40" s="27"/>
      <c r="H40" s="27"/>
      <c r="I40" s="27"/>
      <c r="J40" s="68">
        <f>IF(AND(G40="X",COUNTA(B40:C40)&gt;=1),I40*Grunddaten!$F$12,0)</f>
        <v>0</v>
      </c>
      <c r="K40" s="68"/>
      <c r="L40" s="12">
        <f>IF($D40="Scouting",Grunddaten!$E$5,IF(AND(COUNTA(B40:C40)=2,$D40="Baseball NL"),Grunddaten!$B$5,IF(AND(COUNTA(B40:C40)=1,$D40="Baseball NL"),Grunddaten!$C$5,0)))</f>
        <v>0</v>
      </c>
      <c r="M40" s="67">
        <f t="shared" si="0"/>
        <v>0</v>
      </c>
      <c r="N40" s="85"/>
      <c r="O40" s="85"/>
      <c r="P40" s="13"/>
      <c r="R40" s="52"/>
      <c r="S40" s="54">
        <f t="shared" si="1"/>
        <v>0</v>
      </c>
    </row>
    <row r="41" spans="1:20" x14ac:dyDescent="0.2">
      <c r="A41" s="33"/>
      <c r="B41" s="99"/>
      <c r="C41" s="99"/>
      <c r="D41" s="26"/>
      <c r="E41" s="26"/>
      <c r="F41" s="27"/>
      <c r="G41" s="27"/>
      <c r="H41" s="27"/>
      <c r="I41" s="27"/>
      <c r="J41" s="68">
        <f>IF(AND(G41="X",COUNTA(B41:C41)&gt;=1),I41*Grunddaten!$F$12,0)</f>
        <v>0</v>
      </c>
      <c r="K41" s="68"/>
      <c r="L41" s="12">
        <f>IF($D41="Scouting",Grunddaten!$E$5,IF(AND(COUNTA(B41:C41)=2,$D41="Baseball NL"),Grunddaten!$B$5,IF(AND(COUNTA(B41:C41)=1,$D41="Baseball NL"),Grunddaten!$C$5,0)))</f>
        <v>0</v>
      </c>
      <c r="M41" s="67">
        <f t="shared" si="0"/>
        <v>0</v>
      </c>
      <c r="N41" s="85"/>
      <c r="O41" s="85"/>
      <c r="P41" s="13"/>
      <c r="R41" s="52"/>
      <c r="S41" s="54">
        <f t="shared" si="1"/>
        <v>0</v>
      </c>
    </row>
    <row r="42" spans="1:20" x14ac:dyDescent="0.2">
      <c r="A42" s="33"/>
      <c r="B42" s="99"/>
      <c r="C42" s="99"/>
      <c r="D42" s="26"/>
      <c r="E42" s="26"/>
      <c r="F42" s="27"/>
      <c r="G42" s="27"/>
      <c r="H42" s="27"/>
      <c r="I42" s="27"/>
      <c r="J42" s="68">
        <f>IF(AND(G42="X",COUNTA(B42:C42)&gt;=1),I42*Grunddaten!$F$12,0)</f>
        <v>0</v>
      </c>
      <c r="K42" s="68"/>
      <c r="L42" s="12">
        <f>IF($D42="Scouting",Grunddaten!$E$5,IF(AND(COUNTA(B42:C42)=2,$D42="Baseball NL"),Grunddaten!$B$5,IF(AND(COUNTA(B42:C42)=1,$D42="Baseball NL"),Grunddaten!$C$5,0)))</f>
        <v>0</v>
      </c>
      <c r="M42" s="67">
        <f t="shared" si="0"/>
        <v>0</v>
      </c>
      <c r="N42" s="85"/>
      <c r="O42" s="85"/>
      <c r="P42" s="13"/>
      <c r="R42" s="52"/>
      <c r="S42" s="54">
        <f t="shared" si="1"/>
        <v>0</v>
      </c>
    </row>
    <row r="43" spans="1:20" x14ac:dyDescent="0.2">
      <c r="A43" s="33"/>
      <c r="B43" s="99"/>
      <c r="C43" s="99"/>
      <c r="D43" s="26"/>
      <c r="E43" s="26"/>
      <c r="F43" s="27"/>
      <c r="G43" s="27"/>
      <c r="H43" s="27"/>
      <c r="I43" s="27"/>
      <c r="J43" s="68">
        <f>IF(AND(G43="X",COUNTA(B43:C43)&gt;=1),I43*Grunddaten!$F$12,0)</f>
        <v>0</v>
      </c>
      <c r="K43" s="68"/>
      <c r="L43" s="12">
        <f>IF($D43="Scouting",Grunddaten!$E$5,IF(AND(COUNTA(B43:C43)=2,$D43="Baseball NL"),Grunddaten!$B$5,IF(AND(COUNTA(B43:C43)=1,$D43="Baseball NL"),Grunddaten!$C$5,0)))</f>
        <v>0</v>
      </c>
      <c r="M43" s="67">
        <f t="shared" si="0"/>
        <v>0</v>
      </c>
      <c r="N43" s="85"/>
      <c r="O43" s="85"/>
      <c r="P43" s="13"/>
      <c r="R43" s="52"/>
    </row>
    <row r="44" spans="1:20" x14ac:dyDescent="0.2">
      <c r="A44" s="35"/>
      <c r="B44" s="102"/>
      <c r="C44" s="102"/>
      <c r="D44" s="36"/>
      <c r="E44" s="36"/>
      <c r="F44" s="37"/>
      <c r="G44" s="37"/>
      <c r="H44" s="37"/>
      <c r="I44" s="37"/>
      <c r="J44" s="38"/>
      <c r="K44" s="73"/>
      <c r="L44" s="38"/>
      <c r="M44" s="39"/>
      <c r="N44" s="86"/>
      <c r="O44" s="86"/>
      <c r="P44" s="40"/>
      <c r="R44" s="52"/>
    </row>
    <row r="45" spans="1:20" x14ac:dyDescent="0.2">
      <c r="A45" s="42"/>
      <c r="B45" s="43"/>
      <c r="C45" s="43"/>
      <c r="D45" s="43"/>
      <c r="E45" s="49" t="s">
        <v>39</v>
      </c>
      <c r="F45" s="44"/>
      <c r="G45" s="44"/>
      <c r="H45" s="44"/>
      <c r="I45" s="44"/>
      <c r="J45" s="48"/>
      <c r="K45" s="74"/>
      <c r="L45" s="45"/>
      <c r="M45" s="46"/>
      <c r="N45" s="87"/>
      <c r="O45" s="87"/>
      <c r="P45" s="47"/>
      <c r="R45" s="52"/>
    </row>
    <row r="46" spans="1:20" x14ac:dyDescent="0.2">
      <c r="A46" s="33"/>
      <c r="B46" s="26"/>
      <c r="C46" s="26"/>
      <c r="D46" s="26" t="s">
        <v>60</v>
      </c>
      <c r="E46" s="59"/>
      <c r="F46" s="27"/>
      <c r="G46" s="27"/>
      <c r="H46" s="68">
        <f>SUMIF($D$12:$D$44,$D46,H$12:H$44)</f>
        <v>32.5</v>
      </c>
      <c r="I46" s="27"/>
      <c r="J46" s="68">
        <f t="shared" ref="J46:L47" si="2">SUMIF($D$12:$D$44,$D46,J$12:J$44)</f>
        <v>28</v>
      </c>
      <c r="K46" s="68">
        <f t="shared" si="2"/>
        <v>0</v>
      </c>
      <c r="L46" s="12">
        <f t="shared" si="2"/>
        <v>200</v>
      </c>
      <c r="M46" s="71">
        <f t="shared" ref="M46:M47" si="3">H46+J46+K46+L46</f>
        <v>260.5</v>
      </c>
      <c r="N46" s="88"/>
      <c r="O46" s="88"/>
      <c r="P46" s="13"/>
      <c r="R46" s="52"/>
    </row>
    <row r="47" spans="1:20" x14ac:dyDescent="0.2">
      <c r="A47" s="33"/>
      <c r="B47" s="26"/>
      <c r="C47" s="26"/>
      <c r="D47" s="26" t="s">
        <v>36</v>
      </c>
      <c r="E47" s="59"/>
      <c r="F47" s="27"/>
      <c r="G47" s="27"/>
      <c r="H47" s="68">
        <f>SUMIF($D$12:$D$44,$D47,H$12:H$44)</f>
        <v>26.6</v>
      </c>
      <c r="I47" s="27"/>
      <c r="J47" s="68">
        <f t="shared" si="2"/>
        <v>0</v>
      </c>
      <c r="K47" s="68">
        <f t="shared" si="2"/>
        <v>0</v>
      </c>
      <c r="L47" s="12">
        <f t="shared" si="2"/>
        <v>50</v>
      </c>
      <c r="M47" s="71">
        <f t="shared" si="3"/>
        <v>76.599999999999994</v>
      </c>
      <c r="N47" s="88"/>
      <c r="O47" s="88"/>
      <c r="P47" s="13"/>
      <c r="R47" s="52"/>
    </row>
    <row r="48" spans="1:20" x14ac:dyDescent="0.2">
      <c r="A48" s="25"/>
      <c r="B48" s="26"/>
      <c r="C48" s="26"/>
      <c r="D48" s="26"/>
      <c r="E48" s="26"/>
      <c r="F48" s="27"/>
      <c r="G48" s="27"/>
      <c r="H48" s="27"/>
      <c r="I48" s="27"/>
      <c r="J48" s="68"/>
      <c r="K48" s="68"/>
      <c r="L48" s="12"/>
      <c r="M48" s="69"/>
      <c r="N48" s="89"/>
      <c r="O48" s="89"/>
      <c r="P48" s="13"/>
      <c r="R48" s="52" t="str">
        <f>IF(ISERROR(VLOOKUP($E48,Grunddaten!$A$41:$L$52,12,FALSE)),"",VLOOKUP($E48,Grunddaten!$A$41:$L$52,12,FALSE))</f>
        <v/>
      </c>
    </row>
    <row r="49" spans="1:20" ht="19.149999999999999" customHeight="1" thickBot="1" x14ac:dyDescent="0.25">
      <c r="A49" s="77" t="s">
        <v>32</v>
      </c>
      <c r="B49" s="78"/>
      <c r="C49" s="78"/>
      <c r="D49" s="79"/>
      <c r="E49" s="79"/>
      <c r="F49" s="79"/>
      <c r="G49" s="79"/>
      <c r="H49" s="80">
        <f>SUM(H46:H47)</f>
        <v>59.1</v>
      </c>
      <c r="I49" s="79"/>
      <c r="J49" s="80">
        <f>SUM(J46:J47)</f>
        <v>28</v>
      </c>
      <c r="K49" s="80">
        <f>SUM(K46:K47)</f>
        <v>0</v>
      </c>
      <c r="L49" s="81">
        <f>SUM(L46:L47)</f>
        <v>250</v>
      </c>
      <c r="M49" s="82">
        <f>SUM(M46:M47)</f>
        <v>337.1</v>
      </c>
      <c r="N49" s="93"/>
      <c r="O49" s="90"/>
      <c r="P49" s="83"/>
    </row>
    <row r="50" spans="1:20" ht="5.25" customHeight="1" thickTop="1" x14ac:dyDescent="0.2">
      <c r="A50" s="14"/>
      <c r="J50" s="23"/>
      <c r="K50" s="23"/>
      <c r="L50" s="23"/>
      <c r="M50" s="23"/>
      <c r="N50" s="23"/>
      <c r="O50" s="23"/>
      <c r="P50" s="20"/>
    </row>
    <row r="51" spans="1:20" ht="20.25" customHeight="1" x14ac:dyDescent="0.2">
      <c r="A51" s="19" t="s">
        <v>24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91"/>
      <c r="O51" s="91"/>
      <c r="P51" s="20"/>
      <c r="Q51" s="20"/>
      <c r="R51" s="56"/>
    </row>
    <row r="52" spans="1:20" x14ac:dyDescent="0.2">
      <c r="A52" s="21" t="s">
        <v>25</v>
      </c>
      <c r="B52" s="20"/>
      <c r="C52" s="20"/>
      <c r="D52" s="62" t="s">
        <v>63</v>
      </c>
      <c r="E52" s="31"/>
      <c r="F52" s="31"/>
      <c r="G52" s="31"/>
      <c r="H52" s="31"/>
      <c r="I52" s="31"/>
      <c r="J52" s="31"/>
      <c r="K52" s="31"/>
      <c r="L52" s="31"/>
      <c r="M52" s="31"/>
      <c r="N52" s="92"/>
      <c r="O52" s="92"/>
      <c r="P52" s="20"/>
      <c r="Q52" s="20"/>
      <c r="R52" s="56"/>
    </row>
    <row r="53" spans="1:20" s="20" customFormat="1" x14ac:dyDescent="0.2">
      <c r="A53" s="21" t="s">
        <v>26</v>
      </c>
      <c r="D53" s="62" t="s">
        <v>62</v>
      </c>
      <c r="E53" s="31"/>
      <c r="F53" s="31"/>
      <c r="G53" s="31"/>
      <c r="H53" s="31"/>
      <c r="I53" s="31"/>
      <c r="J53" s="31"/>
      <c r="K53" s="31"/>
      <c r="L53" s="31"/>
      <c r="M53" s="31"/>
      <c r="N53" s="92"/>
      <c r="O53" s="92"/>
      <c r="R53" s="56"/>
      <c r="S53" s="50"/>
      <c r="T53" s="50"/>
    </row>
    <row r="54" spans="1:20" s="20" customFormat="1" x14ac:dyDescent="0.2">
      <c r="A54" s="21" t="s">
        <v>27</v>
      </c>
      <c r="D54" s="62"/>
      <c r="E54" s="31"/>
      <c r="F54" s="31"/>
      <c r="G54" s="31"/>
      <c r="H54" s="31"/>
      <c r="I54" s="31"/>
      <c r="J54" s="31"/>
      <c r="K54" s="31"/>
      <c r="L54" s="31"/>
      <c r="M54" s="31"/>
      <c r="N54" s="92"/>
      <c r="O54" s="92"/>
      <c r="R54" s="56"/>
      <c r="S54" s="50"/>
      <c r="T54" s="56"/>
    </row>
    <row r="55" spans="1:20" s="20" customFormat="1" ht="11.25" x14ac:dyDescent="0.2">
      <c r="A55" s="21" t="s">
        <v>28</v>
      </c>
      <c r="D55" s="62"/>
      <c r="E55" s="31"/>
      <c r="F55" s="31"/>
      <c r="G55" s="31"/>
      <c r="H55" s="31"/>
      <c r="I55" s="31"/>
      <c r="J55" s="31"/>
      <c r="K55" s="31"/>
      <c r="L55" s="31"/>
      <c r="M55" s="31"/>
      <c r="N55" s="92"/>
      <c r="O55" s="92"/>
      <c r="R55" s="56"/>
      <c r="S55" s="56"/>
      <c r="T55" s="56"/>
    </row>
    <row r="56" spans="1:20" s="20" customFormat="1" ht="11.25" x14ac:dyDescent="0.2">
      <c r="A56" s="21" t="s">
        <v>29</v>
      </c>
      <c r="D56" s="62" t="s">
        <v>61</v>
      </c>
      <c r="E56" s="31"/>
      <c r="F56" s="31"/>
      <c r="G56" s="31"/>
      <c r="H56" s="31"/>
      <c r="I56" s="31"/>
      <c r="J56" s="31"/>
      <c r="K56" s="31"/>
      <c r="L56" s="31"/>
      <c r="M56" s="31"/>
      <c r="N56" s="92"/>
      <c r="O56" s="92"/>
      <c r="R56" s="56"/>
      <c r="S56" s="56"/>
      <c r="T56" s="56"/>
    </row>
    <row r="57" spans="1:20" s="20" customFormat="1" x14ac:dyDescent="0.2">
      <c r="A57" s="1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0"/>
      <c r="S57" s="56"/>
      <c r="T57" s="56"/>
    </row>
    <row r="58" spans="1:20" s="20" customFormat="1" x14ac:dyDescent="0.2">
      <c r="A58" s="1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 s="50"/>
      <c r="S58" s="56"/>
      <c r="T58" s="56"/>
    </row>
    <row r="59" spans="1:20" s="50" customFormat="1" x14ac:dyDescent="0.2">
      <c r="A59" s="57" t="s">
        <v>30</v>
      </c>
      <c r="S59" s="56"/>
      <c r="T59" s="56"/>
    </row>
    <row r="60" spans="1:20" s="50" customFormat="1" x14ac:dyDescent="0.2">
      <c r="A60" s="58" t="s">
        <v>74</v>
      </c>
      <c r="S60" s="56"/>
    </row>
    <row r="61" spans="1:20" x14ac:dyDescent="0.2">
      <c r="A61" s="58" t="s">
        <v>31</v>
      </c>
      <c r="B61" s="84" t="s">
        <v>71</v>
      </c>
    </row>
  </sheetData>
  <mergeCells count="1">
    <mergeCell ref="B11:C11"/>
  </mergeCells>
  <phoneticPr fontId="1" type="noConversion"/>
  <dataValidations count="1">
    <dataValidation type="list" allowBlank="1" showInputMessage="1" showErrorMessage="1" sqref="F50:G50 E36:E44 E48" xr:uid="{00000000-0002-0000-0000-000000000000}">
      <formula1>$T$1:$T$10</formula1>
    </dataValidation>
  </dataValidations>
  <hyperlinks>
    <hyperlink ref="B61" r:id="rId1" xr:uid="{A50C1D78-149F-4392-AB1E-A8DD7D160169}"/>
  </hyperlinks>
  <pageMargins left="0.55118110236220474" right="0.6692913385826772" top="0.43307086614173229" bottom="0.62992125984251968" header="0.31496062992125984" footer="0.27559055118110237"/>
  <pageSetup paperSize="9" scale="88" orientation="portrait" r:id="rId2"/>
  <headerFooter alignWithMargins="0">
    <oddFooter>&amp;L&amp;8&amp;Z&amp;F
Druck: &amp;D</oddFooter>
  </headerFooter>
  <customProperties>
    <customPr name="_pios_id" r:id="rId3"/>
    <customPr name="REPORT_C2UN_CONVERTER" r:id="rId4"/>
  </customProperties>
  <legacyDrawing r:id="rId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9A9189D2-C428-4429-8776-E7166815D982}">
          <x14:formula1>
            <xm:f>Grunddaten!$A$12:$A$22</xm:f>
          </x14:formula1>
          <xm:sqref>E12:E35</xm:sqref>
        </x14:dataValidation>
        <x14:dataValidation type="list" allowBlank="1" showInputMessage="1" showErrorMessage="1" xr:uid="{00000000-0002-0000-0000-000001000000}">
          <x14:formula1>
            <xm:f>Grunddaten!$D$12:$D$13</xm:f>
          </x14:formula1>
          <xm:sqref>D48 D39:D45</xm:sqref>
        </x14:dataValidation>
        <x14:dataValidation type="list" allowBlank="1" showInputMessage="1" showErrorMessage="1" xr:uid="{00000000-0002-0000-0000-000002000000}">
          <x14:formula1>
            <xm:f>Grunddaten!$D$12:$D$14</xm:f>
          </x14:formula1>
          <xm:sqref>D12 D46:D47</xm:sqref>
        </x14:dataValidation>
        <x14:dataValidation type="list" allowBlank="1" showInputMessage="1" showErrorMessage="1" xr:uid="{00000000-0002-0000-0000-000003000000}">
          <x14:formula1>
            <xm:f>Grunddaten!$D$12:$D$15</xm:f>
          </x14:formula1>
          <xm:sqref>D13:D38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4:L53"/>
  <sheetViews>
    <sheetView workbookViewId="0">
      <selection activeCell="A23" sqref="A23"/>
    </sheetView>
  </sheetViews>
  <sheetFormatPr baseColWidth="10" defaultRowHeight="12.75" x14ac:dyDescent="0.2"/>
  <cols>
    <col min="1" max="1" width="14.42578125" customWidth="1"/>
    <col min="12" max="12" width="5.28515625" bestFit="1" customWidth="1"/>
  </cols>
  <sheetData>
    <row r="4" spans="1:6" ht="15.75" x14ac:dyDescent="0.25">
      <c r="A4" s="2" t="s">
        <v>3</v>
      </c>
      <c r="B4" s="3" t="s">
        <v>14</v>
      </c>
      <c r="C4" s="3" t="s">
        <v>15</v>
      </c>
      <c r="D4" s="3"/>
      <c r="E4" s="3" t="s">
        <v>36</v>
      </c>
    </row>
    <row r="5" spans="1:6" ht="15.75" x14ac:dyDescent="0.25">
      <c r="A5" s="4" t="s">
        <v>60</v>
      </c>
      <c r="B5" s="5">
        <v>120</v>
      </c>
      <c r="C5" s="5">
        <v>80</v>
      </c>
      <c r="D5" s="4"/>
      <c r="E5" s="5">
        <v>50</v>
      </c>
    </row>
    <row r="6" spans="1:6" ht="6" customHeight="1" x14ac:dyDescent="0.2"/>
    <row r="8" spans="1:6" ht="6" customHeight="1" x14ac:dyDescent="0.2"/>
    <row r="11" spans="1:6" x14ac:dyDescent="0.2">
      <c r="A11" s="60" t="s">
        <v>44</v>
      </c>
      <c r="B11" s="60"/>
      <c r="D11" t="s">
        <v>3</v>
      </c>
      <c r="F11" t="s">
        <v>69</v>
      </c>
    </row>
    <row r="12" spans="1:6" x14ac:dyDescent="0.2">
      <c r="A12" s="60" t="s">
        <v>50</v>
      </c>
      <c r="B12" s="60"/>
      <c r="D12" s="60" t="s">
        <v>60</v>
      </c>
      <c r="F12">
        <v>0.4</v>
      </c>
    </row>
    <row r="13" spans="1:6" x14ac:dyDescent="0.2">
      <c r="A13" s="75" t="s">
        <v>45</v>
      </c>
      <c r="B13" s="60"/>
      <c r="D13" s="60" t="s">
        <v>36</v>
      </c>
    </row>
    <row r="14" spans="1:6" x14ac:dyDescent="0.2">
      <c r="A14" s="75" t="s">
        <v>54</v>
      </c>
      <c r="B14" s="60"/>
      <c r="D14" s="60"/>
    </row>
    <row r="15" spans="1:6" x14ac:dyDescent="0.2">
      <c r="A15" s="75" t="s">
        <v>48</v>
      </c>
      <c r="B15" s="60"/>
      <c r="D15" s="70"/>
    </row>
    <row r="16" spans="1:6" x14ac:dyDescent="0.2">
      <c r="A16" s="60" t="s">
        <v>47</v>
      </c>
      <c r="B16" s="60"/>
    </row>
    <row r="17" spans="1:2" x14ac:dyDescent="0.2">
      <c r="A17" s="75" t="s">
        <v>53</v>
      </c>
      <c r="B17" s="60"/>
    </row>
    <row r="18" spans="1:2" x14ac:dyDescent="0.2">
      <c r="A18" s="75" t="s">
        <v>49</v>
      </c>
      <c r="B18" s="60"/>
    </row>
    <row r="19" spans="1:2" x14ac:dyDescent="0.2">
      <c r="A19" s="75" t="s">
        <v>51</v>
      </c>
      <c r="B19" s="60"/>
    </row>
    <row r="20" spans="1:2" x14ac:dyDescent="0.2">
      <c r="A20" s="60" t="s">
        <v>52</v>
      </c>
      <c r="B20" s="60"/>
    </row>
    <row r="21" spans="1:2" x14ac:dyDescent="0.2">
      <c r="A21" s="75" t="s">
        <v>46</v>
      </c>
      <c r="B21" s="60"/>
    </row>
    <row r="22" spans="1:2" x14ac:dyDescent="0.2">
      <c r="A22" s="75" t="s">
        <v>75</v>
      </c>
      <c r="B22" s="60"/>
    </row>
    <row r="40" spans="1:12" ht="13.5" thickBot="1" x14ac:dyDescent="0.25"/>
    <row r="41" spans="1:12" ht="13.5" thickBot="1" x14ac:dyDescent="0.25">
      <c r="A41" s="95"/>
      <c r="B41" s="96" t="s">
        <v>5</v>
      </c>
      <c r="C41" s="96" t="s">
        <v>6</v>
      </c>
      <c r="D41" s="96" t="s">
        <v>7</v>
      </c>
      <c r="E41" s="96" t="s">
        <v>8</v>
      </c>
      <c r="F41" s="96" t="s">
        <v>9</v>
      </c>
      <c r="G41" s="96" t="s">
        <v>10</v>
      </c>
      <c r="H41" s="96" t="s">
        <v>11</v>
      </c>
      <c r="I41" s="96" t="s">
        <v>12</v>
      </c>
      <c r="J41" s="96" t="s">
        <v>13</v>
      </c>
      <c r="K41" s="96" t="s">
        <v>16</v>
      </c>
      <c r="L41" s="7" t="s">
        <v>18</v>
      </c>
    </row>
    <row r="42" spans="1:12" ht="13.5" thickBot="1" x14ac:dyDescent="0.25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7">
        <v>1</v>
      </c>
    </row>
    <row r="43" spans="1:12" ht="16.5" thickBot="1" x14ac:dyDescent="0.3">
      <c r="A43" s="64" t="s">
        <v>5</v>
      </c>
      <c r="B43" s="65">
        <v>10</v>
      </c>
      <c r="C43" s="63">
        <v>30</v>
      </c>
      <c r="D43" s="63">
        <v>40</v>
      </c>
      <c r="E43" s="63">
        <v>40</v>
      </c>
      <c r="F43" s="63">
        <v>60</v>
      </c>
      <c r="G43" s="63">
        <v>80</v>
      </c>
      <c r="H43" s="63">
        <v>100</v>
      </c>
      <c r="I43" s="63">
        <v>120</v>
      </c>
      <c r="J43" s="63">
        <v>70</v>
      </c>
      <c r="K43" s="63">
        <v>70</v>
      </c>
      <c r="L43" s="8">
        <v>2</v>
      </c>
    </row>
    <row r="44" spans="1:12" ht="16.5" thickBot="1" x14ac:dyDescent="0.3">
      <c r="A44" s="64" t="s">
        <v>6</v>
      </c>
      <c r="B44" s="63">
        <v>30</v>
      </c>
      <c r="C44" s="65">
        <v>10</v>
      </c>
      <c r="D44" s="63">
        <v>50</v>
      </c>
      <c r="E44" s="63">
        <v>30</v>
      </c>
      <c r="F44" s="63">
        <v>70</v>
      </c>
      <c r="G44" s="63">
        <v>90</v>
      </c>
      <c r="H44" s="63">
        <v>110</v>
      </c>
      <c r="I44" s="63">
        <v>130</v>
      </c>
      <c r="J44" s="63">
        <v>80</v>
      </c>
      <c r="K44" s="63">
        <v>60</v>
      </c>
      <c r="L44" s="8">
        <v>3</v>
      </c>
    </row>
    <row r="45" spans="1:12" ht="16.5" thickBot="1" x14ac:dyDescent="0.3">
      <c r="A45" s="64" t="s">
        <v>7</v>
      </c>
      <c r="B45" s="63">
        <v>40</v>
      </c>
      <c r="C45" s="63">
        <v>50</v>
      </c>
      <c r="D45" s="65">
        <v>10</v>
      </c>
      <c r="E45" s="63">
        <v>60</v>
      </c>
      <c r="F45" s="63">
        <v>50</v>
      </c>
      <c r="G45" s="63">
        <v>60</v>
      </c>
      <c r="H45" s="63">
        <v>90</v>
      </c>
      <c r="I45" s="63">
        <v>110</v>
      </c>
      <c r="J45" s="63">
        <v>80</v>
      </c>
      <c r="K45" s="63">
        <v>90</v>
      </c>
      <c r="L45" s="8">
        <v>4</v>
      </c>
    </row>
    <row r="46" spans="1:12" ht="16.5" thickBot="1" x14ac:dyDescent="0.3">
      <c r="A46" s="64" t="s">
        <v>8</v>
      </c>
      <c r="B46" s="63">
        <v>40</v>
      </c>
      <c r="C46" s="63">
        <v>30</v>
      </c>
      <c r="D46" s="63">
        <v>60</v>
      </c>
      <c r="E46" s="65">
        <v>10</v>
      </c>
      <c r="F46" s="63">
        <v>80</v>
      </c>
      <c r="G46" s="63">
        <v>100</v>
      </c>
      <c r="H46" s="63">
        <v>110</v>
      </c>
      <c r="I46" s="63">
        <v>130</v>
      </c>
      <c r="J46" s="63">
        <v>90</v>
      </c>
      <c r="K46" s="63">
        <v>30</v>
      </c>
      <c r="L46" s="8">
        <v>5</v>
      </c>
    </row>
    <row r="47" spans="1:12" ht="16.5" thickBot="1" x14ac:dyDescent="0.3">
      <c r="A47" s="64" t="s">
        <v>9</v>
      </c>
      <c r="B47" s="63">
        <v>60</v>
      </c>
      <c r="C47" s="63">
        <v>70</v>
      </c>
      <c r="D47" s="63">
        <v>50</v>
      </c>
      <c r="E47" s="63">
        <v>80</v>
      </c>
      <c r="F47" s="65">
        <v>10</v>
      </c>
      <c r="G47" s="63">
        <v>60</v>
      </c>
      <c r="H47" s="63">
        <v>80</v>
      </c>
      <c r="I47" s="63">
        <v>100</v>
      </c>
      <c r="J47" s="63">
        <v>110</v>
      </c>
      <c r="K47" s="63">
        <v>110</v>
      </c>
      <c r="L47" s="8">
        <v>6</v>
      </c>
    </row>
    <row r="48" spans="1:12" ht="16.5" thickBot="1" x14ac:dyDescent="0.3">
      <c r="A48" s="64" t="s">
        <v>10</v>
      </c>
      <c r="B48" s="63">
        <v>80</v>
      </c>
      <c r="C48" s="63">
        <v>90</v>
      </c>
      <c r="D48" s="63">
        <v>60</v>
      </c>
      <c r="E48" s="63">
        <v>100</v>
      </c>
      <c r="F48" s="63">
        <v>60</v>
      </c>
      <c r="G48" s="65">
        <v>10</v>
      </c>
      <c r="H48" s="63">
        <v>50</v>
      </c>
      <c r="I48" s="63">
        <v>70</v>
      </c>
      <c r="J48" s="63">
        <v>120</v>
      </c>
      <c r="K48" s="63">
        <v>130</v>
      </c>
      <c r="L48" s="8">
        <v>7</v>
      </c>
    </row>
    <row r="49" spans="1:12" ht="16.5" thickBot="1" x14ac:dyDescent="0.3">
      <c r="A49" s="64" t="s">
        <v>11</v>
      </c>
      <c r="B49" s="63">
        <v>100</v>
      </c>
      <c r="C49" s="63">
        <v>110</v>
      </c>
      <c r="D49" s="63">
        <v>90</v>
      </c>
      <c r="E49" s="63">
        <v>110</v>
      </c>
      <c r="F49" s="63">
        <v>80</v>
      </c>
      <c r="G49" s="63">
        <v>50</v>
      </c>
      <c r="H49" s="65">
        <v>10</v>
      </c>
      <c r="I49" s="63">
        <v>30</v>
      </c>
      <c r="J49" s="63">
        <v>140</v>
      </c>
      <c r="K49" s="63">
        <v>140</v>
      </c>
      <c r="L49" s="8">
        <v>8</v>
      </c>
    </row>
    <row r="50" spans="1:12" ht="16.5" thickBot="1" x14ac:dyDescent="0.3">
      <c r="A50" s="64" t="s">
        <v>12</v>
      </c>
      <c r="B50" s="63">
        <v>120</v>
      </c>
      <c r="C50" s="63">
        <v>130</v>
      </c>
      <c r="D50" s="63">
        <v>110</v>
      </c>
      <c r="E50" s="63">
        <v>130</v>
      </c>
      <c r="F50" s="63">
        <v>100</v>
      </c>
      <c r="G50" s="63">
        <v>70</v>
      </c>
      <c r="H50" s="63">
        <v>30</v>
      </c>
      <c r="I50" s="65">
        <v>10</v>
      </c>
      <c r="J50" s="63">
        <v>160</v>
      </c>
      <c r="K50" s="63">
        <v>160</v>
      </c>
      <c r="L50" s="8">
        <v>9</v>
      </c>
    </row>
    <row r="51" spans="1:12" ht="16.5" thickBot="1" x14ac:dyDescent="0.3">
      <c r="A51" s="64" t="s">
        <v>13</v>
      </c>
      <c r="B51" s="63">
        <v>70</v>
      </c>
      <c r="C51" s="63">
        <v>80</v>
      </c>
      <c r="D51" s="63">
        <v>80</v>
      </c>
      <c r="E51" s="63">
        <v>90</v>
      </c>
      <c r="F51" s="63">
        <v>110</v>
      </c>
      <c r="G51" s="63">
        <v>120</v>
      </c>
      <c r="H51" s="63">
        <v>140</v>
      </c>
      <c r="I51" s="63">
        <v>160</v>
      </c>
      <c r="J51" s="65">
        <v>10</v>
      </c>
      <c r="K51" s="66">
        <v>120</v>
      </c>
      <c r="L51" s="8">
        <v>10</v>
      </c>
    </row>
    <row r="52" spans="1:12" ht="16.5" thickBot="1" x14ac:dyDescent="0.3">
      <c r="A52" s="64" t="s">
        <v>16</v>
      </c>
      <c r="B52" s="63">
        <v>70</v>
      </c>
      <c r="C52" s="63">
        <v>60</v>
      </c>
      <c r="D52" s="63">
        <v>90</v>
      </c>
      <c r="E52" s="63">
        <v>30</v>
      </c>
      <c r="F52" s="63">
        <v>110</v>
      </c>
      <c r="G52" s="63">
        <v>130</v>
      </c>
      <c r="H52" s="63">
        <v>140</v>
      </c>
      <c r="I52" s="63">
        <v>160</v>
      </c>
      <c r="J52" s="66">
        <v>120</v>
      </c>
      <c r="K52" s="65">
        <v>10</v>
      </c>
      <c r="L52" s="8">
        <v>11</v>
      </c>
    </row>
    <row r="53" spans="1:12" x14ac:dyDescent="0.2">
      <c r="A53" s="9">
        <v>1</v>
      </c>
      <c r="B53" s="10">
        <v>2</v>
      </c>
      <c r="C53" s="10">
        <v>3</v>
      </c>
      <c r="D53" s="10">
        <v>4</v>
      </c>
      <c r="E53" s="10">
        <v>5</v>
      </c>
      <c r="F53" s="10">
        <v>6</v>
      </c>
      <c r="G53" s="10">
        <v>7</v>
      </c>
      <c r="H53" s="10">
        <v>8</v>
      </c>
      <c r="I53" s="10">
        <v>9</v>
      </c>
      <c r="J53" s="10">
        <v>10</v>
      </c>
      <c r="K53" s="10">
        <v>11</v>
      </c>
      <c r="L53" s="6" t="s">
        <v>19</v>
      </c>
    </row>
  </sheetData>
  <sortState xmlns:xlrd2="http://schemas.microsoft.com/office/spreadsheetml/2017/richdata2" ref="A12:B22">
    <sortCondition ref="A12:A22"/>
  </sortState>
  <mergeCells count="11">
    <mergeCell ref="K41:K42"/>
    <mergeCell ref="E41:E42"/>
    <mergeCell ref="F41:F42"/>
    <mergeCell ref="G41:G42"/>
    <mergeCell ref="H41:H42"/>
    <mergeCell ref="J41:J42"/>
    <mergeCell ref="A41:A42"/>
    <mergeCell ref="B41:B42"/>
    <mergeCell ref="C41:C42"/>
    <mergeCell ref="D41:D42"/>
    <mergeCell ref="I41:I42"/>
  </mergeCells>
  <phoneticPr fontId="0" type="noConversion"/>
  <dataValidations count="1">
    <dataValidation type="list" showInputMessage="1" showErrorMessage="1" sqref="C12" xr:uid="{EEDBD239-8705-4B4E-8591-1902A0420FD9}">
      <formula1>$A$12:$A$22</formula1>
    </dataValidation>
  </dataValidations>
  <pageMargins left="0.78740157499999996" right="0.78740157499999996" top="0.984251969" bottom="0.984251969" header="0.4921259845" footer="0.4921259845"/>
  <headerFooter alignWithMargins="0"/>
  <customProperties>
    <customPr name="_pios_id" r:id="rId1"/>
  </customProperti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Baseball A Lizenz</vt:lpstr>
      <vt:lpstr>Grunddaten</vt:lpstr>
      <vt:lpstr>'Baseball A Lizenz'!Druckbereich</vt:lpstr>
    </vt:vector>
  </TitlesOfParts>
  <Company>SPAR Management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mirenggli</dc:creator>
  <cp:lastModifiedBy>Romang Michel</cp:lastModifiedBy>
  <cp:lastPrinted>2026-04-26T12:03:06Z</cp:lastPrinted>
  <dcterms:created xsi:type="dcterms:W3CDTF">2012-12-13T16:59:35Z</dcterms:created>
  <dcterms:modified xsi:type="dcterms:W3CDTF">2026-04-27T11:44:06Z</dcterms:modified>
</cp:coreProperties>
</file>